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235" windowHeight="8760"/>
  </bookViews>
  <sheets>
    <sheet name="2016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[1]FES!#REF!</definedName>
    <definedName name="_SP1">[2]FES!#REF!</definedName>
    <definedName name="_SP10" localSheetId="0">[1]FES!#REF!</definedName>
    <definedName name="_SP10">[2]FES!#REF!</definedName>
    <definedName name="_SP11" localSheetId="0">[1]FES!#REF!</definedName>
    <definedName name="_SP11">[2]FES!#REF!</definedName>
    <definedName name="_SP12" localSheetId="0">[1]FES!#REF!</definedName>
    <definedName name="_SP12">[2]FES!#REF!</definedName>
    <definedName name="_SP13" localSheetId="0">[1]FES!#REF!</definedName>
    <definedName name="_SP13">[2]FES!#REF!</definedName>
    <definedName name="_SP14" localSheetId="0">[1]FES!#REF!</definedName>
    <definedName name="_SP14">[2]FES!#REF!</definedName>
    <definedName name="_SP15" localSheetId="0">[1]FES!#REF!</definedName>
    <definedName name="_SP15">[2]FES!#REF!</definedName>
    <definedName name="_SP16" localSheetId="0">[1]FES!#REF!</definedName>
    <definedName name="_SP16">[2]FES!#REF!</definedName>
    <definedName name="_SP17" localSheetId="0">[1]FES!#REF!</definedName>
    <definedName name="_SP17">[2]FES!#REF!</definedName>
    <definedName name="_SP18" localSheetId="0">[1]FES!#REF!</definedName>
    <definedName name="_SP18">[2]FES!#REF!</definedName>
    <definedName name="_SP19" localSheetId="0">[1]FES!#REF!</definedName>
    <definedName name="_SP19">[2]FES!#REF!</definedName>
    <definedName name="_SP2" localSheetId="0">[1]FES!#REF!</definedName>
    <definedName name="_SP2">[2]FES!#REF!</definedName>
    <definedName name="_SP20" localSheetId="0">[1]FES!#REF!</definedName>
    <definedName name="_SP20">[2]FES!#REF!</definedName>
    <definedName name="_SP3" localSheetId="0">[1]FES!#REF!</definedName>
    <definedName name="_SP3">[2]FES!#REF!</definedName>
    <definedName name="_SP4" localSheetId="0">[1]FES!#REF!</definedName>
    <definedName name="_SP4">[2]FES!#REF!</definedName>
    <definedName name="_SP5" localSheetId="0">[1]FES!#REF!</definedName>
    <definedName name="_SP5">[2]FES!#REF!</definedName>
    <definedName name="_SP7" localSheetId="0">[1]FES!#REF!</definedName>
    <definedName name="_SP7">[2]FES!#REF!</definedName>
    <definedName name="_SP8" localSheetId="0">[1]FES!#REF!</definedName>
    <definedName name="_SP8">[2]FES!#REF!</definedName>
    <definedName name="_SP9" localSheetId="0">[1]FES!#REF!</definedName>
    <definedName name="_SP9">[2]FES!#REF!</definedName>
    <definedName name="CompOt" localSheetId="0">'2016'!CompOt</definedName>
    <definedName name="CompOt">[11]!CompOt</definedName>
    <definedName name="CompRas" localSheetId="0">'2016'!CompRas</definedName>
    <definedName name="CompRas">[11]!CompRas</definedName>
    <definedName name="ew" localSheetId="0">'2016'!ew</definedName>
    <definedName name="ew">[11]!ew</definedName>
    <definedName name="fg" localSheetId="0">'2016'!fg</definedName>
    <definedName name="fg">[11]!fg</definedName>
    <definedName name="gh" localSheetId="0">'2016'!gh</definedName>
    <definedName name="gh">[11]!gh</definedName>
    <definedName name="k" localSheetId="0">'2016'!k</definedName>
    <definedName name="k">[11]!k</definedName>
    <definedName name="P1_T2.1?Protection" localSheetId="0" hidden="1">'[3]2007 (Min)'!$G$34:$N$35,'[3]2007 (Min)'!$Q$34:$W$35,'[3]2007 (Min)'!$Z$34:$AE$35,'[3]2007 (Min)'!$G$38:$N$38,'[3]2007 (Min)'!$Q$38:$W$38,'[3]2007 (Min)'!$Z$38:$AE$38</definedName>
    <definedName name="P1_T2.1?Protection" hidden="1">'[4]2007 (Min)'!$G$34:$N$35,'[4]2007 (Min)'!$Q$34:$W$35,'[4]2007 (Min)'!$Z$34:$AE$35,'[4]2007 (Min)'!$G$38:$N$38,'[4]2007 (Min)'!$Q$38:$W$38,'[4]2007 (Min)'!$Z$38:$AE$38</definedName>
    <definedName name="P1_T2.2?Protection" localSheetId="0">'[3]2007 (Max)'!$Q$8:$W$9,'[3]2007 (Max)'!$Z$8:$AE$9,'[3]2007 (Max)'!$G$11:$N$12,'[3]2007 (Max)'!$Q$11:$W$12,'[3]2007 (Max)'!$Z$11:$AE$12,'[3]2007 (Max)'!$G$14:$N$15,'[3]2007 (Max)'!$Q$14:$W$15,'[3]2007 (Max)'!$Z$14:$AE$15</definedName>
    <definedName name="P1_T2.2?Protection">'[4]2007 (Max)'!$Q$8:$W$9,'[4]2007 (Max)'!$Z$8:$AE$9,'[4]2007 (Max)'!$G$11:$N$12,'[4]2007 (Max)'!$Q$11:$W$12,'[4]2007 (Max)'!$Z$11:$AE$12,'[4]2007 (Max)'!$G$14:$N$15,'[4]2007 (Max)'!$Q$14:$W$15,'[4]2007 (Max)'!$Z$14:$AE$15</definedName>
    <definedName name="P1_T2.2_DiapProt" localSheetId="0" hidden="1">'[3]2007 (Max)'!$G$44:$N$44,'[3]2007 (Max)'!$G$47:$N$47,'[3]2007 (Max)'!$Q$44:$W$44,'[3]2007 (Max)'!$Q$47:$W$47,'[3]2007 (Max)'!$Z$44:$AE$44,'[3]2007 (Max)'!$Z$47:$AE$47</definedName>
    <definedName name="P1_T2.2_DiapProt" hidden="1">'[4]2007 (Max)'!$G$44:$N$44,'[4]2007 (Max)'!$G$47:$N$47,'[4]2007 (Max)'!$Q$44:$W$44,'[4]2007 (Max)'!$Q$47:$W$47,'[4]2007 (Max)'!$Z$44:$AE$44,'[4]2007 (Max)'!$Z$47:$AE$47</definedName>
    <definedName name="P1_T2?Protection" localSheetId="0" hidden="1">'[5]2006 ФСТ'!$Z$47:$AE$47,'[5]2006 ФСТ'!$Q$8:$W$9,'[5]2006 ФСТ'!$Z$8:$AE$9,'[5]2006 ФСТ'!$G$11:$N$12,'[5]2006 ФСТ'!$Q$11:$W$12,'[5]2006 ФСТ'!$Z$11:$AE$12,'[5]2006 ФСТ'!$G$14:$N$15,'[5]2006 ФСТ'!$Q$14:$W$15</definedName>
    <definedName name="P1_T2?Protection" hidden="1">'[6]2006 ФСТ'!$Z$47:$AE$47,'[6]2006 ФСТ'!$Q$8:$W$9,'[6]2006 ФСТ'!$Z$8:$AE$9,'[6]2006 ФСТ'!$G$11:$N$12,'[6]2006 ФСТ'!$Q$11:$W$12,'[6]2006 ФСТ'!$Z$11:$AE$12,'[6]2006 ФСТ'!$G$14:$N$15,'[6]2006 ФСТ'!$Q$14:$W$15</definedName>
    <definedName name="P1_T2_DiapProt" localSheetId="0" hidden="1">'[5]2006 ФСТ'!$Z$44:$AE$44,'[5]2006 ФСТ'!$Q$47:$W$47,'[5]2006 ФСТ'!$Z$47:$AE$47,'[5]2006 ФСТ'!$Q$8:$W$9,'[5]2006 ФСТ'!$Z$8:$AE$9,'[5]2006 ФСТ'!$G$11:$N$12,'[5]2006 ФСТ'!$Q$11:$W$12,'[5]2006 ФСТ'!$Z$11:$AE$12</definedName>
    <definedName name="P1_T2_DiapProt" hidden="1">'[6]2006 ФСТ'!$Z$44:$AE$44,'[6]2006 ФСТ'!$Q$47:$W$47,'[6]2006 ФСТ'!$Z$47:$AE$47,'[6]2006 ФСТ'!$Q$8:$W$9,'[6]2006 ФСТ'!$Z$8:$AE$9,'[6]2006 ФСТ'!$G$11:$N$12,'[6]2006 ФСТ'!$Q$11:$W$12,'[6]2006 ФСТ'!$Z$11:$AE$12</definedName>
    <definedName name="P2_T2.1?Protection" localSheetId="0" hidden="1">'[3]2007 (Min)'!$G$40:$N$42,'[3]2007 (Min)'!$Q$40:$W$42,'[3]2007 (Min)'!$Z$40:$AE$42,'[3]2007 (Min)'!$G$47:$N$47,'[3]2007 (Min)'!$Q$47:$W$47,'[3]2007 (Min)'!$Z$47:$AE$47</definedName>
    <definedName name="P2_T2.1?Protection" hidden="1">'[4]2007 (Min)'!$G$40:$N$42,'[4]2007 (Min)'!$Q$40:$W$42,'[4]2007 (Min)'!$Z$40:$AE$42,'[4]2007 (Min)'!$G$47:$N$47,'[4]2007 (Min)'!$Q$47:$W$47,'[4]2007 (Min)'!$Z$47:$AE$47</definedName>
    <definedName name="P2_T2.2?Protection" localSheetId="0">'[3]2007 (Max)'!$G$17:$N$21,'[3]2007 (Max)'!$Q$17:$W$21,'[3]2007 (Max)'!$Z$17:$AE$21,'[3]2007 (Max)'!$G$25:$N$25,'[3]2007 (Max)'!$Q$25:$W$25,'[3]2007 (Max)'!$Z$25:$AE$25,'[3]2007 (Max)'!$G$27:$N$31,'[3]2007 (Max)'!$Q$27:$W$31</definedName>
    <definedName name="P2_T2.2?Protection">'[4]2007 (Max)'!$G$17:$N$21,'[4]2007 (Max)'!$Q$17:$W$21,'[4]2007 (Max)'!$Z$17:$AE$21,'[4]2007 (Max)'!$G$25:$N$25,'[4]2007 (Max)'!$Q$25:$W$25,'[4]2007 (Max)'!$Z$25:$AE$25,'[4]2007 (Max)'!$G$27:$N$31,'[4]2007 (Max)'!$Q$27:$W$31</definedName>
    <definedName name="P2_T2?Protection" localSheetId="0" hidden="1">'[5]2006 ФСТ'!$Z$14:$AE$15,'[5]2006 ФСТ'!$G$17:$N$21,'[5]2006 ФСТ'!$Q$17:$W$21,'[5]2006 ФСТ'!$Z$17:$AE$21,'[5]2006 ФСТ'!$G$25:$N$25,'[5]2006 ФСТ'!$Q$25:$W$25,'[5]2006 ФСТ'!$Z$25:$AE$25</definedName>
    <definedName name="P2_T2?Protection" hidden="1">'[6]2006 ФСТ'!$Z$14:$AE$15,'[6]2006 ФСТ'!$G$17:$N$21,'[6]2006 ФСТ'!$Q$17:$W$21,'[6]2006 ФСТ'!$Z$17:$AE$21,'[6]2006 ФСТ'!$G$25:$N$25,'[6]2006 ФСТ'!$Q$25:$W$25,'[6]2006 ФСТ'!$Z$25:$AE$25</definedName>
    <definedName name="P2_T2_DiapProt" localSheetId="0" hidden="1">'[5]2006 ФСТ'!$G$14:$N$15,'[5]2006 ФСТ'!$Q$14:$W$15,'[5]2006 ФСТ'!$Z$14:$AE$15,'[5]2006 ФСТ'!$G$17:$N$21,'[5]2006 ФСТ'!$Q$17:$W$21,'[5]2006 ФСТ'!$Z$17:$AE$21,'[5]2006 ФСТ'!$G$25:$N$25</definedName>
    <definedName name="P2_T2_DiapProt" hidden="1">'[6]2006 ФСТ'!$G$14:$N$15,'[6]2006 ФСТ'!$Q$14:$W$15,'[6]2006 ФСТ'!$Z$14:$AE$15,'[6]2006 ФСТ'!$G$17:$N$21,'[6]2006 ФСТ'!$Q$17:$W$21,'[6]2006 ФСТ'!$Z$17:$AE$21,'[6]2006 ФСТ'!$G$25:$N$25</definedName>
    <definedName name="P3_T2.1?Protection" localSheetId="0" hidden="1">'[3]2007 (Min)'!$G$8:$N$9,'[3]2007 (Min)'!$Q$8:$W$9,'[3]2007 (Min)'!$Z$8:$AE$9,'[3]2007 (Min)'!$G$11:$N$12,'[3]2007 (Min)'!$Q$11:$W$12,'[3]2007 (Min)'!$Z$11:$AE$12</definedName>
    <definedName name="P3_T2.1?Protection" hidden="1">'[4]2007 (Min)'!$G$8:$N$9,'[4]2007 (Min)'!$Q$8:$W$9,'[4]2007 (Min)'!$Z$8:$AE$9,'[4]2007 (Min)'!$G$11:$N$12,'[4]2007 (Min)'!$Q$11:$W$12,'[4]2007 (Min)'!$Z$11:$AE$12</definedName>
    <definedName name="P3_T2.2?Protection" localSheetId="0">'[3]2007 (Max)'!$Z$27:$AE$31,'[3]2007 (Max)'!$G$34:$N$35,'[3]2007 (Max)'!$Q$34:$W$35,'[3]2007 (Max)'!$Z$34:$AE$35,'[3]2007 (Max)'!$G$38:$N$38,'[3]2007 (Max)'!$Q$38:$W$38,'[3]2007 (Max)'!$Z$38:$AE$38,'[3]2007 (Max)'!$G$40:$N$42</definedName>
    <definedName name="P3_T2.2?Protection">'[4]2007 (Max)'!$Z$27:$AE$31,'[4]2007 (Max)'!$G$34:$N$35,'[4]2007 (Max)'!$Q$34:$W$35,'[4]2007 (Max)'!$Z$34:$AE$35,'[4]2007 (Max)'!$G$38:$N$38,'[4]2007 (Max)'!$Q$38:$W$38,'[4]2007 (Max)'!$Z$38:$AE$38,'[4]2007 (Max)'!$G$40:$N$42</definedName>
    <definedName name="P3_T2?Protection" localSheetId="0" hidden="1">'[5]2006 ФСТ'!$G$27:$N$31,'[5]2006 ФСТ'!$Q$27:$W$31,'[5]2006 ФСТ'!$Z$27:$AE$31,'[5]2006 ФСТ'!$G$34:$N$35,'[5]2006 ФСТ'!$Q$34:$W$35,'[5]2006 ФСТ'!$Z$34:$AE$35,'[5]2006 ФСТ'!$G$38:$N$38</definedName>
    <definedName name="P3_T2?Protection" hidden="1">'[6]2006 ФСТ'!$G$27:$N$31,'[6]2006 ФСТ'!$Q$27:$W$31,'[6]2006 ФСТ'!$Z$27:$AE$31,'[6]2006 ФСТ'!$G$34:$N$35,'[6]2006 ФСТ'!$Q$34:$W$35,'[6]2006 ФСТ'!$Z$34:$AE$35,'[6]2006 ФСТ'!$G$38:$N$38</definedName>
    <definedName name="P3_T2_DiapProt" localSheetId="0" hidden="1">'[5]2006 ФСТ'!$Q$25:$W$25,'[5]2006 ФСТ'!$Z$25:$AE$25,'[5]2006 ФСТ'!$G$27:$N$31,'[5]2006 ФСТ'!$Q$27:$W$31,'[5]2006 ФСТ'!$Z$27:$AE$31,'[5]2006 ФСТ'!$G$34:$N$35,'[5]2006 ФСТ'!$Q$34:$W$35</definedName>
    <definedName name="P3_T2_DiapProt" hidden="1">'[6]2006 ФСТ'!$Q$25:$W$25,'[6]2006 ФСТ'!$Z$25:$AE$25,'[6]2006 ФСТ'!$G$27:$N$31,'[6]2006 ФСТ'!$Q$27:$W$31,'[6]2006 ФСТ'!$Z$27:$AE$31,'[6]2006 ФСТ'!$G$34:$N$35,'[6]2006 ФСТ'!$Q$34:$W$35</definedName>
    <definedName name="P4_T2.1?Protection" localSheetId="0" hidden="1">'[3]2007 (Min)'!$G$14:$N$15,'[3]2007 (Min)'!$Q$14:$W$15,'[3]2007 (Min)'!$Z$14:$AE$15,'[3]2007 (Min)'!$G$17:$N$21,'[3]2007 (Min)'!$Q$17:$W$21,'[3]2007 (Min)'!$Z$17:$AE$21</definedName>
    <definedName name="P4_T2.1?Protection" hidden="1">'[4]2007 (Min)'!$G$14:$N$15,'[4]2007 (Min)'!$Q$14:$W$15,'[4]2007 (Min)'!$Z$14:$AE$15,'[4]2007 (Min)'!$G$17:$N$21,'[4]2007 (Min)'!$Q$17:$W$21,'[4]2007 (Min)'!$Z$17:$AE$21</definedName>
    <definedName name="P4_T2.2?Protection" localSheetId="0">'[3]2007 (Max)'!$Q$40:$W$42,'[3]2007 (Max)'!$Z$40:$AE$42,'[3]2007 (Max)'!$G$47:$N$47,'[3]2007 (Max)'!$Q$47:$W$47,'[3]2007 (Max)'!$Z$47:$AE$47,'[3]2007 (Max)'!$G$8:$N$9,'2016'!P1_T2.2?Protection,'2016'!P2_T2.2?Protection</definedName>
    <definedName name="P4_T2.2?Protection">'[4]2007 (Max)'!$Q$40:$W$42,'[4]2007 (Max)'!$Z$40:$AE$42,'[4]2007 (Max)'!$G$47:$N$47,'[4]2007 (Max)'!$Q$47:$W$47,'[4]2007 (Max)'!$Z$47:$AE$47,'[4]2007 (Max)'!$G$8:$N$9,P1_T2.2?Protection,P2_T2.2?Protection</definedName>
    <definedName name="P4_T2?Protection" localSheetId="0" hidden="1">'[5]2006 ФСТ'!$Q$38:$W$38,'[5]2006 ФСТ'!$Z$38:$AE$38,'[5]2006 ФСТ'!$G$40:$N$42,'[5]2006 ФСТ'!$Q$40:$W$42,'[5]2006 ФСТ'!$Z$40:$AE$42,'[5]2006 ФСТ'!$G$8:$N$9,'[5]2006 ФСТ'!$G$47:$N$47,'[5]2006 ФСТ'!$G$44:$N$44</definedName>
    <definedName name="P4_T2?Protection" hidden="1">'[6]2006 ФСТ'!$Q$38:$W$38,'[6]2006 ФСТ'!$Z$38:$AE$38,'[6]2006 ФСТ'!$G$40:$N$42,'[6]2006 ФСТ'!$Q$40:$W$42,'[6]2006 ФСТ'!$Z$40:$AE$42,'[6]2006 ФСТ'!$G$8:$N$9,'[6]2006 ФСТ'!$G$47:$N$47,'[6]2006 ФСТ'!$G$44:$N$44</definedName>
    <definedName name="P4_T2_DiapProt" localSheetId="0" hidden="1">'[5]2006 ФСТ'!$Z$34:$AE$35,'[5]2006 ФСТ'!$G$38:$N$38,'[5]2006 ФСТ'!$Q$38:$W$38,'[5]2006 ФСТ'!$Z$38:$AE$38,'[5]2006 ФСТ'!$G$40:$N$42,'[5]2006 ФСТ'!$Q$40:$W$42,'[5]2006 ФСТ'!$Z$40:$AE$42,'[5]2006 ФСТ'!$G$8:$N$9</definedName>
    <definedName name="P4_T2_DiapProt" hidden="1">'[6]2006 ФСТ'!$Z$34:$AE$35,'[6]2006 ФСТ'!$G$38:$N$38,'[6]2006 ФСТ'!$Q$38:$W$38,'[6]2006 ФСТ'!$Z$38:$AE$38,'[6]2006 ФСТ'!$G$40:$N$42,'[6]2006 ФСТ'!$Q$40:$W$42,'[6]2006 ФСТ'!$Z$40:$AE$42,'[6]2006 ФСТ'!$G$8:$N$9</definedName>
    <definedName name="P5_T2.1?Protection" localSheetId="0" hidden="1">'[3]2007 (Min)'!$G$25:$N$25,'[3]2007 (Min)'!$Q$25:$W$25,'[3]2007 (Min)'!$Z$25:$AE$25,'[3]2007 (Min)'!$G$27:$N$31,'[3]2007 (Min)'!$Q$27:$W$31,'[3]2007 (Min)'!$G$44:$N$44</definedName>
    <definedName name="P5_T2.1?Protection" hidden="1">'[4]2007 (Min)'!$G$25:$N$25,'[4]2007 (Min)'!$Q$25:$W$25,'[4]2007 (Min)'!$Z$25:$AE$25,'[4]2007 (Min)'!$G$27:$N$31,'[4]2007 (Min)'!$Q$27:$W$31,'[4]2007 (Min)'!$G$44:$N$44</definedName>
    <definedName name="P6_T2.1?Protection" localSheetId="0" hidden="1">'[3]2007 (Min)'!$Q$44:$W$44,'[3]2007 (Min)'!$Z$44:$AE$44,'[3]2007 (Min)'!$Z$27:$AE$31,'2016'!P1_T2.1?Protection,'2016'!P2_T2.1?Protection,'2016'!P3_T2.1?Protection</definedName>
    <definedName name="P6_T2.1?Protection" hidden="1">'[4]2007 (Min)'!$Q$44:$W$44,'[4]2007 (Min)'!$Z$44:$AE$44,'[4]2007 (Min)'!$Z$27:$AE$31,P1_T2.1?Protection,P2_T2.1?Protection,P3_T2.1?Protection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heet2?prefix?">"H"</definedName>
    <definedName name="T2.1?Protection" localSheetId="0">'2016'!P4_T2.1?Protection,'2016'!P5_T2.1?Protection,'2016'!P6_T2.1?Protection</definedName>
    <definedName name="T2.1?Protection">P4_T2.1?Protection,P5_T2.1?Protection,P6_T2.1?Protection</definedName>
    <definedName name="T2.1_DiapProt" localSheetId="0">'[3]2007 (Min)'!$G$47:$N$47,'[3]2007 (Min)'!$Q$44:$W$44,'[3]2007 (Min)'!$Q$47:$W$47,'[3]2007 (Min)'!$Z$44:$AE$44,'[3]2007 (Min)'!$Z$47:$AE$47,'[3]2007 (Min)'!$G$44:$N$44</definedName>
    <definedName name="T2.1_DiapProt">'[4]2007 (Min)'!$G$47:$N$47,'[4]2007 (Min)'!$Q$44:$W$44,'[4]2007 (Min)'!$Q$47:$W$47,'[4]2007 (Min)'!$Z$44:$AE$44,'[4]2007 (Min)'!$Z$47:$AE$47,'[4]2007 (Min)'!$G$44:$N$44</definedName>
    <definedName name="T2.2?Protection" localSheetId="0">'2016'!P3_T2.2?Protection,'2016'!P4_T2.2?Protection</definedName>
    <definedName name="T2.2?Protection">P3_T2.2?Protection,P4_T2.2?Protection</definedName>
    <definedName name="T2.2_DiapProt" localSheetId="0">'[3]2007 (Max)'!$G$28,'2016'!P1_T2.2_DiapProt</definedName>
    <definedName name="T2.2_DiapProt">'[4]2007 (Max)'!$G$28,P1_T2.2_DiapProt</definedName>
    <definedName name="T2?Protection" localSheetId="0">'[5]2006 ФСТ'!$Q$44:$W$44,'[5]2006 ФСТ'!$Z$44:$AE$44,'[5]2006 ФСТ'!$Q$47:$W$47,'2016'!P1_T2?Protection,'2016'!P2_T2?Protection,'2016'!P3_T2?Protection,'2016'!P4_T2?Protection</definedName>
    <definedName name="T2?Protection">'[6]2006 ФСТ'!$Q$44:$W$44,'[6]2006 ФСТ'!$Z$44:$AE$44,'[6]2006 ФСТ'!$Q$47:$W$47,P1_T2?Protection,P2_T2?Protection,P3_T2?Protection,P4_T2?Protection</definedName>
    <definedName name="T2_DiapProt" localSheetId="0">'[5]2006 ФСТ'!$G$47:$N$47,'[5]2006 ФСТ'!$G$44:$N$44,'[5]2006 ФСТ'!$Q$44:$W$44,'2016'!P1_T2_DiapProt,'2016'!P2_T2_DiapProt,'2016'!P3_T2_DiapProt,'2016'!P4_T2_DiapProt</definedName>
    <definedName name="T2_DiapProt">'[6]2006 ФСТ'!$G$47:$N$47,'[6]2006 ФСТ'!$G$44:$N$44,'[6]2006 ФСТ'!$Q$44:$W$44,P1_T2_DiapProt,P2_T2_DiapProt,P3_T2_DiapProt,P4_T2_DiapProt</definedName>
    <definedName name="VV" localSheetId="0">'2016'!VV</definedName>
    <definedName name="VV">[11]!VV</definedName>
    <definedName name="в23ё" localSheetId="0">'2016'!в23ё</definedName>
    <definedName name="в23ё">[11]!в23ё</definedName>
    <definedName name="вв" localSheetId="0">'2016'!вв</definedName>
    <definedName name="вв">[11]!вв</definedName>
    <definedName name="восемь" localSheetId="0">#REF!</definedName>
    <definedName name="восемь">#REF!</definedName>
    <definedName name="второй" localSheetId="0">#REF!</definedName>
    <definedName name="второй">#REF!</definedName>
    <definedName name="дд" localSheetId="0">'2016'!дд</definedName>
    <definedName name="дд">[11]!дд</definedName>
    <definedName name="ж" localSheetId="0">'2016'!ж</definedName>
    <definedName name="ж">[11]!ж</definedName>
    <definedName name="жд" localSheetId="0">'2016'!жд</definedName>
    <definedName name="жд">[11]!жд</definedName>
    <definedName name="й" localSheetId="0">'2016'!й</definedName>
    <definedName name="й">[11]!й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 localSheetId="0">'2016'!йй</definedName>
    <definedName name="йй">[11]!йй</definedName>
    <definedName name="ке" localSheetId="0">'2016'!ке</definedName>
    <definedName name="ке">[11]!ке</definedName>
    <definedName name="критерий" localSheetId="0">#REF!</definedName>
    <definedName name="критерий">#REF!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мым" localSheetId="0">'2016'!мым</definedName>
    <definedName name="мым">[11]!мым</definedName>
    <definedName name="_xlnm.Print_Area" localSheetId="0">'2016'!$A$1:$H$60</definedName>
    <definedName name="олс" localSheetId="0">'2016'!олс</definedName>
    <definedName name="олс">[11]!олс</definedName>
    <definedName name="первый" localSheetId="0">#REF!</definedName>
    <definedName name="первый">#REF!</definedName>
    <definedName name="ПОКАЗАТЕЛИ_ДОЛГОСР.ПРОГНОЗА">'[7]2002'!#REF!</definedName>
    <definedName name="р" localSheetId="0">'2016'!р</definedName>
    <definedName name="р">[11]!р</definedName>
    <definedName name="с" localSheetId="0">'2016'!с</definedName>
    <definedName name="с">[11]!с</definedName>
    <definedName name="семь" localSheetId="0">#REF!</definedName>
    <definedName name="семь">#REF!</definedName>
    <definedName name="сс" localSheetId="0">'2016'!сс</definedName>
    <definedName name="сс">[11]!сс</definedName>
    <definedName name="сссс" localSheetId="0">'2016'!сссс</definedName>
    <definedName name="сссс">[11]!сссс</definedName>
    <definedName name="ссы" localSheetId="0">'2016'!ссы</definedName>
    <definedName name="ссы">[11]!ссы</definedName>
    <definedName name="третий" localSheetId="0">#REF!</definedName>
    <definedName name="третий">#REF!</definedName>
    <definedName name="у" localSheetId="0">'2016'!у</definedName>
    <definedName name="у">[11]!у</definedName>
    <definedName name="фо" localSheetId="0">[8]Лист1!#REF!</definedName>
    <definedName name="фо">[9]Лист1!#REF!</definedName>
    <definedName name="фо1" localSheetId="0">[10]Лист1!#REF!</definedName>
    <definedName name="ц" localSheetId="0">'2016'!ц</definedName>
    <definedName name="ц">[11]!ц</definedName>
    <definedName name="цу" localSheetId="0">'2016'!цу</definedName>
    <definedName name="цу">[11]!цу</definedName>
    <definedName name="четвертый" localSheetId="0">#REF!</definedName>
    <definedName name="четвертый">#REF!</definedName>
    <definedName name="ыв" localSheetId="0">'2016'!ыв</definedName>
    <definedName name="ыв">[11]!ыв</definedName>
    <definedName name="ыыыы" localSheetId="0">'2016'!ыыыы</definedName>
    <definedName name="ыыыы">[11]!ыыыы</definedName>
  </definedNames>
  <calcPr calcId="125725"/>
</workbook>
</file>

<file path=xl/calcChain.xml><?xml version="1.0" encoding="utf-8"?>
<calcChain xmlns="http://schemas.openxmlformats.org/spreadsheetml/2006/main">
  <c r="G55" i="3"/>
  <c r="H55" s="1"/>
  <c r="H53"/>
  <c r="G53"/>
  <c r="F53"/>
  <c r="G39"/>
  <c r="G36"/>
  <c r="G29"/>
  <c r="H26"/>
  <c r="G26"/>
  <c r="F26"/>
  <c r="F23"/>
  <c r="G14"/>
  <c r="F14"/>
  <c r="F46" l="1"/>
  <c r="F48" s="1"/>
  <c r="G35"/>
  <c r="G37"/>
  <c r="F11"/>
  <c r="F56"/>
  <c r="G31" l="1"/>
  <c r="G28"/>
  <c r="G54"/>
  <c r="G56" l="1"/>
  <c r="H54"/>
  <c r="H56" s="1"/>
  <c r="G8" l="1"/>
  <c r="G9" l="1"/>
  <c r="G11" s="1"/>
  <c r="G21" s="1"/>
  <c r="G17" l="1"/>
  <c r="G19"/>
  <c r="G16"/>
  <c r="G18"/>
  <c r="G30" l="1"/>
  <c r="G43"/>
  <c r="G15"/>
  <c r="G23" s="1"/>
  <c r="G46" l="1"/>
  <c r="G48" s="1"/>
  <c r="H46"/>
  <c r="H48" s="1"/>
</calcChain>
</file>

<file path=xl/sharedStrings.xml><?xml version="1.0" encoding="utf-8"?>
<sst xmlns="http://schemas.openxmlformats.org/spreadsheetml/2006/main" count="117" uniqueCount="76">
  <si>
    <t xml:space="preserve">Расчет НВВ на содержание электрических сетей  </t>
  </si>
  <si>
    <t>Расчет коэффициента индексации</t>
  </si>
  <si>
    <t>Единица измерения</t>
  </si>
  <si>
    <t>2009 утв.</t>
  </si>
  <si>
    <t>индекс потребительских цен</t>
  </si>
  <si>
    <t>%</t>
  </si>
  <si>
    <t>индекс эффективности подконтрольных расходов</t>
  </si>
  <si>
    <t>количество активов</t>
  </si>
  <si>
    <t>у.е.</t>
  </si>
  <si>
    <t>индекс изменения количества активов</t>
  </si>
  <si>
    <t>коэффициент эластичности подконтрольных расходов по количеству активов</t>
  </si>
  <si>
    <t>итого коэффициент индексации</t>
  </si>
  <si>
    <t>Расчет подконтрольных расходов</t>
  </si>
  <si>
    <t>№ п.п.</t>
  </si>
  <si>
    <t>Показатели</t>
  </si>
  <si>
    <t>2010 (базовый уровень)</t>
  </si>
  <si>
    <t>1.1.</t>
  </si>
  <si>
    <t>Материальные затраты</t>
  </si>
  <si>
    <t>тыс.руб.</t>
  </si>
  <si>
    <t>1.1.1.</t>
  </si>
  <si>
    <t>Сырье, материалы, запасные части, инструмент, топливо</t>
  </si>
  <si>
    <t>1.1.2.</t>
  </si>
  <si>
    <t>Ремонт основных средств, работы и услуги производственного характера (в т.ч. услуги сторонних организаций по содержанию и ремонту сетей)</t>
  </si>
  <si>
    <t>1.3</t>
  </si>
  <si>
    <t>Расходы на оплату труда</t>
  </si>
  <si>
    <t>1.4</t>
  </si>
  <si>
    <t xml:space="preserve">Расходы по коллективным договорам </t>
  </si>
  <si>
    <t>1.5</t>
  </si>
  <si>
    <t>Расходы на обслуживание заемных средств</t>
  </si>
  <si>
    <t>1.6</t>
  </si>
  <si>
    <t xml:space="preserve">Другие раходы из прибыли (прибыль на прочие цели) </t>
  </si>
  <si>
    <t>Всего подконтрольные расходы</t>
  </si>
  <si>
    <t>Расчет неподконтрольных расходов</t>
  </si>
  <si>
    <t>2.1</t>
  </si>
  <si>
    <t xml:space="preserve">Расходы на финансирование   капитальных вложений из прибыли </t>
  </si>
  <si>
    <t>2.2</t>
  </si>
  <si>
    <t xml:space="preserve">Амортизация основных средств </t>
  </si>
  <si>
    <t>2.3</t>
  </si>
  <si>
    <t>Энергия нахояйственные нужды</t>
  </si>
  <si>
    <t>2.4</t>
  </si>
  <si>
    <t>Отчисления на социальные нужды (ЕСН)</t>
  </si>
  <si>
    <t>2.5</t>
  </si>
  <si>
    <t>Прочие расходы, всего, в том числе:</t>
  </si>
  <si>
    <t>2.5.1</t>
  </si>
  <si>
    <t>услуги прочих сторонних</t>
  </si>
  <si>
    <t>2.5.2</t>
  </si>
  <si>
    <t>средства на страхование</t>
  </si>
  <si>
    <t>2.5.3</t>
  </si>
  <si>
    <t xml:space="preserve">плата за предельно допустимые выбросы </t>
  </si>
  <si>
    <t>2.5.4</t>
  </si>
  <si>
    <t>арендная плата</t>
  </si>
  <si>
    <t>2.5.5</t>
  </si>
  <si>
    <t>Расходы на финансирование мероприятий по энергосбережению</t>
  </si>
  <si>
    <t>2.5.6</t>
  </si>
  <si>
    <t>другие прочие расходы</t>
  </si>
  <si>
    <t>2.6</t>
  </si>
  <si>
    <t>Налоги,всего, в том числе:</t>
  </si>
  <si>
    <t>2.6.1</t>
  </si>
  <si>
    <t>плата за землю</t>
  </si>
  <si>
    <t>2.6.2</t>
  </si>
  <si>
    <t>налог на пользователей автодорог</t>
  </si>
  <si>
    <t>2.6.3</t>
  </si>
  <si>
    <t>налог на имущество</t>
  </si>
  <si>
    <t>2.7</t>
  </si>
  <si>
    <t>Налог на прибыль</t>
  </si>
  <si>
    <t>2.8</t>
  </si>
  <si>
    <t>Незапланированные расходы/экономия средств</t>
  </si>
  <si>
    <t>Всего неподконтрольные расходы</t>
  </si>
  <si>
    <t>ИТОГО НВВ на содержание  электрических сетей</t>
  </si>
  <si>
    <t>Расчет НВВ на оплату технологического расхода (потерь) электрической энергии</t>
  </si>
  <si>
    <t>Прогнозная цена (тариф) покупки потерь электрической энергии в сетях (с учетом мощности)</t>
  </si>
  <si>
    <t>руб./кВт.ч.</t>
  </si>
  <si>
    <t xml:space="preserve">Объем технологического расхода (потерь) электрической энергии в сетях </t>
  </si>
  <si>
    <t>тыс.кВт.ч.</t>
  </si>
  <si>
    <t>НВВ на оплату потерь электрической энергии</t>
  </si>
  <si>
    <t>2016г.</t>
  </si>
</sst>
</file>

<file path=xl/styles.xml><?xml version="1.0" encoding="utf-8"?>
<styleSheet xmlns="http://schemas.openxmlformats.org/spreadsheetml/2006/main">
  <numFmts count="23">
    <numFmt numFmtId="164" formatCode="0.0%"/>
    <numFmt numFmtId="165" formatCode="#,##0.0"/>
    <numFmt numFmtId="166" formatCode="0.000"/>
    <numFmt numFmtId="167" formatCode="0.0"/>
    <numFmt numFmtId="168" formatCode="0.0000"/>
    <numFmt numFmtId="169" formatCode="0.0%_);\(0.0%\)"/>
    <numFmt numFmtId="170" formatCode="#,##0_);[Red]\(#,##0\)"/>
    <numFmt numFmtId="171" formatCode="_-* #,##0.00&quot;р.&quot;_-;\-* #,##0.00&quot;р.&quot;_-;_-* &quot;-&quot;??&quot;р.&quot;_-;_-@_-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-* #,##0_$_-;\-* #,##0_$_-;_-* &quot;-&quot;_$_-;_-@_-"/>
    <numFmt numFmtId="176" formatCode="_-* #,##0.00_$_-;\-* #,##0.00_$_-;_-* &quot;-&quot;??_$_-;_-@_-"/>
    <numFmt numFmtId="177" formatCode="&quot;$&quot;#,##0_);[Red]\(&quot;$&quot;#,##0\)"/>
    <numFmt numFmtId="178" formatCode="_-* #,##0.00&quot;$&quot;_-;\-* #,##0.00&quot;$&quot;_-;_-* &quot;-&quot;??&quot;$&quot;_-;_-@_-"/>
    <numFmt numFmtId="179" formatCode="\$#,##0\ ;\(\$#,##0\)"/>
    <numFmt numFmtId="180" formatCode="_-* #,##0.00[$€-1]_-;\-* #,##0.00[$€-1]_-;_-* &quot;-&quot;??[$€-1]_-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_-* #,##0.00_р_._-;\-* #,##0.00_р_._-;_-* &quot;-&quot;??_р_._-;_-@_-"/>
  </numFmts>
  <fonts count="7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theme="0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9"/>
      <color theme="0"/>
      <name val="Tahoma"/>
      <family val="2"/>
      <charset val="204"/>
    </font>
    <font>
      <sz val="10"/>
      <color theme="0"/>
      <name val="Arial Cyr"/>
      <charset val="204"/>
    </font>
    <font>
      <sz val="10"/>
      <color indexed="8"/>
      <name val="Arial"/>
      <family val="2"/>
      <charset val="204"/>
    </font>
    <font>
      <sz val="9"/>
      <color theme="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3"/>
      <color theme="0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10"/>
      <name val="Tahoma"/>
      <family val="2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4"/>
      <color theme="1"/>
      <name val="Arial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47">
    <xf numFmtId="0" fontId="0" fillId="0" borderId="0"/>
    <xf numFmtId="0" fontId="1" fillId="0" borderId="0"/>
    <xf numFmtId="49" fontId="2" fillId="0" borderId="0" applyBorder="0">
      <alignment vertical="top"/>
    </xf>
    <xf numFmtId="0" fontId="7" fillId="0" borderId="5" applyBorder="0">
      <alignment horizontal="center" vertical="center" wrapText="1"/>
    </xf>
    <xf numFmtId="0" fontId="9" fillId="0" borderId="0" applyBorder="0">
      <alignment horizontal="center" vertical="center" wrapText="1"/>
    </xf>
    <xf numFmtId="9" fontId="1" fillId="0" borderId="0" applyFont="0" applyFill="0" applyBorder="0" applyAlignment="0" applyProtection="0"/>
    <xf numFmtId="4" fontId="2" fillId="4" borderId="0" applyBorder="0">
      <alignment horizontal="right"/>
    </xf>
    <xf numFmtId="4" fontId="2" fillId="4" borderId="0" applyBorder="0">
      <alignment horizontal="right"/>
    </xf>
    <xf numFmtId="164" fontId="24" fillId="0" borderId="0">
      <alignment vertical="top"/>
    </xf>
    <xf numFmtId="164" fontId="25" fillId="0" borderId="0">
      <alignment vertical="top"/>
    </xf>
    <xf numFmtId="169" fontId="25" fillId="6" borderId="0">
      <alignment vertical="top"/>
    </xf>
    <xf numFmtId="164" fontId="25" fillId="4" borderId="0">
      <alignment vertical="top"/>
    </xf>
    <xf numFmtId="170" fontId="24" fillId="0" borderId="0">
      <alignment vertical="top"/>
    </xf>
    <xf numFmtId="170" fontId="24" fillId="0" borderId="0">
      <alignment vertical="top"/>
    </xf>
    <xf numFmtId="0" fontId="26" fillId="0" borderId="0"/>
    <xf numFmtId="0" fontId="27" fillId="0" borderId="0"/>
    <xf numFmtId="170" fontId="24" fillId="0" borderId="0">
      <alignment vertical="top"/>
    </xf>
    <xf numFmtId="0" fontId="27" fillId="0" borderId="0"/>
    <xf numFmtId="0" fontId="27" fillId="0" borderId="0"/>
    <xf numFmtId="0" fontId="26" fillId="0" borderId="0"/>
    <xf numFmtId="170" fontId="24" fillId="0" borderId="0">
      <alignment vertical="top"/>
    </xf>
    <xf numFmtId="0" fontId="26" fillId="0" borderId="0"/>
    <xf numFmtId="0" fontId="26" fillId="0" borderId="0"/>
    <xf numFmtId="0" fontId="26" fillId="0" borderId="0"/>
    <xf numFmtId="170" fontId="24" fillId="0" borderId="0">
      <alignment vertical="top"/>
    </xf>
    <xf numFmtId="170" fontId="24" fillId="0" borderId="0">
      <alignment vertical="top"/>
    </xf>
    <xf numFmtId="0" fontId="26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171" fontId="28" fillId="0" borderId="0">
      <protection locked="0"/>
    </xf>
    <xf numFmtId="171" fontId="28" fillId="0" borderId="0">
      <protection locked="0"/>
    </xf>
    <xf numFmtId="171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38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2" fontId="31" fillId="0" borderId="39">
      <protection locked="0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3" fontId="32" fillId="0" borderId="0" applyFont="0" applyFill="0" applyBorder="0" applyAlignment="0" applyProtection="0"/>
    <xf numFmtId="172" fontId="33" fillId="7" borderId="39"/>
    <xf numFmtId="177" fontId="34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4" fontId="35" fillId="0" borderId="0">
      <alignment vertical="top"/>
    </xf>
    <xf numFmtId="170" fontId="36" fillId="0" borderId="0">
      <alignment vertical="top"/>
    </xf>
    <xf numFmtId="180" fontId="37" fillId="0" borderId="0" applyFont="0" applyFill="0" applyBorder="0" applyAlignment="0" applyProtection="0"/>
    <xf numFmtId="2" fontId="32" fillId="0" borderId="0" applyFont="0" applyFill="0" applyBorder="0" applyAlignment="0" applyProtection="0"/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1" fillId="0" borderId="0">
      <alignment vertical="top"/>
    </xf>
    <xf numFmtId="172" fontId="42" fillId="0" borderId="0"/>
    <xf numFmtId="0" fontId="43" fillId="0" borderId="0" applyNumberFormat="0" applyFill="0" applyBorder="0" applyAlignment="0" applyProtection="0">
      <alignment vertical="top"/>
      <protection locked="0"/>
    </xf>
    <xf numFmtId="170" fontId="25" fillId="0" borderId="0">
      <alignment vertical="top"/>
    </xf>
    <xf numFmtId="170" fontId="25" fillId="6" borderId="0">
      <alignment vertical="top"/>
    </xf>
    <xf numFmtId="181" fontId="25" fillId="4" borderId="0">
      <alignment vertical="top"/>
    </xf>
    <xf numFmtId="0" fontId="1" fillId="0" borderId="0"/>
    <xf numFmtId="0" fontId="44" fillId="0" borderId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0" applyNumberFormat="0">
      <alignment horizontal="left"/>
    </xf>
    <xf numFmtId="4" fontId="46" fillId="2" borderId="40" applyNumberFormat="0" applyProtection="0">
      <alignment vertical="center"/>
    </xf>
    <xf numFmtId="4" fontId="47" fillId="2" borderId="40" applyNumberFormat="0" applyProtection="0">
      <alignment vertical="center"/>
    </xf>
    <xf numFmtId="4" fontId="46" fillId="2" borderId="40" applyNumberFormat="0" applyProtection="0">
      <alignment horizontal="left" vertical="center" indent="1"/>
    </xf>
    <xf numFmtId="4" fontId="46" fillId="2" borderId="40" applyNumberFormat="0" applyProtection="0">
      <alignment horizontal="left" vertical="center" indent="1"/>
    </xf>
    <xf numFmtId="0" fontId="5" fillId="8" borderId="40" applyNumberFormat="0" applyProtection="0">
      <alignment horizontal="left" vertical="center" indent="1"/>
    </xf>
    <xf numFmtId="4" fontId="46" fillId="9" borderId="40" applyNumberFormat="0" applyProtection="0">
      <alignment horizontal="right" vertical="center"/>
    </xf>
    <xf numFmtId="4" fontId="46" fillId="10" borderId="40" applyNumberFormat="0" applyProtection="0">
      <alignment horizontal="right" vertical="center"/>
    </xf>
    <xf numFmtId="4" fontId="46" fillId="11" borderId="40" applyNumberFormat="0" applyProtection="0">
      <alignment horizontal="right" vertical="center"/>
    </xf>
    <xf numFmtId="4" fontId="46" fillId="12" borderId="40" applyNumberFormat="0" applyProtection="0">
      <alignment horizontal="right" vertical="center"/>
    </xf>
    <xf numFmtId="4" fontId="46" fillId="13" borderId="40" applyNumberFormat="0" applyProtection="0">
      <alignment horizontal="right" vertical="center"/>
    </xf>
    <xf numFmtId="4" fontId="46" fillId="14" borderId="40" applyNumberFormat="0" applyProtection="0">
      <alignment horizontal="right" vertical="center"/>
    </xf>
    <xf numFmtId="4" fontId="46" fillId="15" borderId="40" applyNumberFormat="0" applyProtection="0">
      <alignment horizontal="right" vertical="center"/>
    </xf>
    <xf numFmtId="4" fontId="46" fillId="16" borderId="40" applyNumberFormat="0" applyProtection="0">
      <alignment horizontal="right" vertical="center"/>
    </xf>
    <xf numFmtId="4" fontId="46" fillId="17" borderId="40" applyNumberFormat="0" applyProtection="0">
      <alignment horizontal="right" vertical="center"/>
    </xf>
    <xf numFmtId="4" fontId="48" fillId="18" borderId="40" applyNumberFormat="0" applyProtection="0">
      <alignment horizontal="left" vertical="center" indent="1"/>
    </xf>
    <xf numFmtId="4" fontId="46" fillId="19" borderId="41" applyNumberFormat="0" applyProtection="0">
      <alignment horizontal="left" vertical="center" indent="1"/>
    </xf>
    <xf numFmtId="4" fontId="10" fillId="20" borderId="0" applyNumberFormat="0" applyProtection="0">
      <alignment horizontal="left" vertical="center" indent="1"/>
    </xf>
    <xf numFmtId="0" fontId="5" fillId="8" borderId="40" applyNumberFormat="0" applyProtection="0">
      <alignment horizontal="left" vertical="center" indent="1"/>
    </xf>
    <xf numFmtId="4" fontId="16" fillId="19" borderId="40" applyNumberFormat="0" applyProtection="0">
      <alignment horizontal="left" vertical="center" indent="1"/>
    </xf>
    <xf numFmtId="4" fontId="16" fillId="21" borderId="40" applyNumberFormat="0" applyProtection="0">
      <alignment horizontal="left" vertical="center" indent="1"/>
    </xf>
    <xf numFmtId="0" fontId="5" fillId="21" borderId="40" applyNumberFormat="0" applyProtection="0">
      <alignment horizontal="left" vertical="center" indent="1"/>
    </xf>
    <xf numFmtId="0" fontId="5" fillId="21" borderId="40" applyNumberFormat="0" applyProtection="0">
      <alignment horizontal="left" vertical="center" indent="1"/>
    </xf>
    <xf numFmtId="0" fontId="5" fillId="22" borderId="40" applyNumberFormat="0" applyProtection="0">
      <alignment horizontal="left" vertical="center" indent="1"/>
    </xf>
    <xf numFmtId="0" fontId="5" fillId="22" borderId="40" applyNumberFormat="0" applyProtection="0">
      <alignment horizontal="left" vertical="center" indent="1"/>
    </xf>
    <xf numFmtId="0" fontId="5" fillId="6" borderId="40" applyNumberFormat="0" applyProtection="0">
      <alignment horizontal="left" vertical="center" indent="1"/>
    </xf>
    <xf numFmtId="0" fontId="5" fillId="6" borderId="40" applyNumberFormat="0" applyProtection="0">
      <alignment horizontal="left" vertical="center" indent="1"/>
    </xf>
    <xf numFmtId="0" fontId="5" fillId="8" borderId="40" applyNumberFormat="0" applyProtection="0">
      <alignment horizontal="left" vertical="center" indent="1"/>
    </xf>
    <xf numFmtId="0" fontId="5" fillId="8" borderId="40" applyNumberFormat="0" applyProtection="0">
      <alignment horizontal="left" vertical="center" indent="1"/>
    </xf>
    <xf numFmtId="0" fontId="1" fillId="0" borderId="0"/>
    <xf numFmtId="4" fontId="46" fillId="23" borderId="40" applyNumberFormat="0" applyProtection="0">
      <alignment vertical="center"/>
    </xf>
    <xf numFmtId="4" fontId="47" fillId="23" borderId="40" applyNumberFormat="0" applyProtection="0">
      <alignment vertical="center"/>
    </xf>
    <xf numFmtId="4" fontId="46" fillId="23" borderId="40" applyNumberFormat="0" applyProtection="0">
      <alignment horizontal="left" vertical="center" indent="1"/>
    </xf>
    <xf numFmtId="4" fontId="46" fillId="23" borderId="40" applyNumberFormat="0" applyProtection="0">
      <alignment horizontal="left" vertical="center" indent="1"/>
    </xf>
    <xf numFmtId="4" fontId="46" fillId="19" borderId="40" applyNumberFormat="0" applyProtection="0">
      <alignment horizontal="right" vertical="center"/>
    </xf>
    <xf numFmtId="4" fontId="47" fillId="19" borderId="40" applyNumberFormat="0" applyProtection="0">
      <alignment horizontal="right" vertical="center"/>
    </xf>
    <xf numFmtId="0" fontId="5" fillId="8" borderId="40" applyNumberFormat="0" applyProtection="0">
      <alignment horizontal="left" vertical="center" indent="1"/>
    </xf>
    <xf numFmtId="0" fontId="5" fillId="8" borderId="40" applyNumberFormat="0" applyProtection="0">
      <alignment horizontal="left" vertical="center" indent="1"/>
    </xf>
    <xf numFmtId="0" fontId="49" fillId="0" borderId="0"/>
    <xf numFmtId="4" fontId="50" fillId="19" borderId="40" applyNumberFormat="0" applyProtection="0">
      <alignment horizontal="right" vertical="center"/>
    </xf>
    <xf numFmtId="170" fontId="51" fillId="24" borderId="0">
      <alignment horizontal="right" vertical="top"/>
    </xf>
    <xf numFmtId="0" fontId="32" fillId="0" borderId="42" applyNumberFormat="0" applyFont="0" applyFill="0" applyAlignment="0" applyProtection="0"/>
    <xf numFmtId="172" fontId="31" fillId="0" borderId="39">
      <protection locked="0"/>
    </xf>
    <xf numFmtId="172" fontId="33" fillId="7" borderId="39"/>
    <xf numFmtId="4" fontId="2" fillId="2" borderId="9" applyBorder="0">
      <alignment horizontal="right"/>
    </xf>
    <xf numFmtId="49" fontId="52" fillId="0" borderId="0" applyBorder="0">
      <alignment vertical="center"/>
    </xf>
    <xf numFmtId="3" fontId="33" fillId="0" borderId="9" applyBorder="0">
      <alignment vertical="center"/>
    </xf>
    <xf numFmtId="0" fontId="11" fillId="0" borderId="0">
      <alignment horizontal="center" vertical="top" wrapText="1"/>
    </xf>
    <xf numFmtId="0" fontId="4" fillId="0" borderId="0">
      <alignment horizontal="center" vertical="center" wrapText="1"/>
    </xf>
    <xf numFmtId="0" fontId="53" fillId="4" borderId="0" applyFill="0">
      <alignment wrapText="1"/>
    </xf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4" fillId="0" borderId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67" fontId="55" fillId="2" borderId="43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0" borderId="0"/>
    <xf numFmtId="170" fontId="24" fillId="0" borderId="0">
      <alignment vertical="top"/>
    </xf>
    <xf numFmtId="3" fontId="56" fillId="0" borderId="0"/>
    <xf numFmtId="49" fontId="53" fillId="0" borderId="0">
      <alignment horizontal="center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" fontId="2" fillId="4" borderId="0" applyBorder="0">
      <alignment horizontal="right"/>
    </xf>
    <xf numFmtId="4" fontId="2" fillId="4" borderId="0" applyBorder="0">
      <alignment horizontal="right"/>
    </xf>
    <xf numFmtId="4" fontId="2" fillId="25" borderId="44" applyBorder="0">
      <alignment horizontal="right"/>
    </xf>
    <xf numFmtId="4" fontId="2" fillId="4" borderId="9" applyFont="0" applyBorder="0">
      <alignment horizontal="right"/>
    </xf>
    <xf numFmtId="165" fontId="1" fillId="0" borderId="9" applyFont="0" applyFill="0" applyBorder="0" applyProtection="0">
      <alignment horizontal="center" vertical="center"/>
    </xf>
    <xf numFmtId="171" fontId="28" fillId="0" borderId="0">
      <protection locked="0"/>
    </xf>
    <xf numFmtId="0" fontId="31" fillId="0" borderId="9" applyBorder="0">
      <alignment horizontal="center" vertical="center" wrapText="1"/>
    </xf>
  </cellStyleXfs>
  <cellXfs count="220">
    <xf numFmtId="0" fontId="0" fillId="0" borderId="0" xfId="0"/>
    <xf numFmtId="49" fontId="2" fillId="0" borderId="0" xfId="2">
      <alignment vertical="top"/>
    </xf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5" fillId="0" borderId="0" xfId="1" applyFont="1"/>
    <xf numFmtId="49" fontId="2" fillId="0" borderId="0" xfId="2" applyFill="1">
      <alignment vertical="top"/>
    </xf>
    <xf numFmtId="0" fontId="1" fillId="0" borderId="0" xfId="1" applyFill="1"/>
    <xf numFmtId="0" fontId="5" fillId="0" borderId="2" xfId="1" applyFont="1" applyBorder="1" applyAlignment="1"/>
    <xf numFmtId="0" fontId="5" fillId="0" borderId="3" xfId="1" applyFont="1" applyBorder="1" applyAlignment="1"/>
    <xf numFmtId="0" fontId="8" fillId="0" borderId="0" xfId="1" applyFont="1" applyFill="1" applyBorder="1" applyAlignment="1">
      <alignment horizontal="center" vertical="center"/>
    </xf>
    <xf numFmtId="164" fontId="8" fillId="0" borderId="0" xfId="5" applyNumberFormat="1" applyFont="1" applyFill="1" applyBorder="1" applyAlignment="1" applyProtection="1">
      <alignment horizontal="center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10" fontId="8" fillId="0" borderId="0" xfId="5" applyNumberFormat="1" applyFont="1" applyFill="1" applyBorder="1" applyAlignment="1">
      <alignment horizontal="center" vertical="center"/>
    </xf>
    <xf numFmtId="164" fontId="8" fillId="0" borderId="0" xfId="5" applyNumberFormat="1" applyFont="1" applyFill="1" applyBorder="1" applyAlignment="1" applyProtection="1">
      <alignment horizontal="center" vertical="center" wrapText="1"/>
      <protection locked="0"/>
    </xf>
    <xf numFmtId="166" fontId="12" fillId="0" borderId="0" xfId="1" applyNumberFormat="1" applyFont="1" applyFill="1" applyBorder="1" applyAlignment="1">
      <alignment horizontal="centerContinuous" vertical="center" wrapText="1"/>
    </xf>
    <xf numFmtId="49" fontId="14" fillId="0" borderId="0" xfId="2" applyFont="1" applyFill="1" applyBorder="1">
      <alignment vertical="top"/>
    </xf>
    <xf numFmtId="0" fontId="15" fillId="0" borderId="0" xfId="1" applyFont="1" applyFill="1" applyBorder="1"/>
    <xf numFmtId="0" fontId="8" fillId="0" borderId="0" xfId="3" applyFont="1" applyFill="1" applyBorder="1" applyAlignment="1">
      <alignment horizontal="center" vertical="center" wrapText="1"/>
    </xf>
    <xf numFmtId="2" fontId="13" fillId="0" borderId="0" xfId="6" applyNumberFormat="1" applyFont="1" applyFill="1" applyBorder="1" applyAlignment="1">
      <alignment horizontal="center" vertical="center"/>
    </xf>
    <xf numFmtId="2" fontId="17" fillId="0" borderId="0" xfId="6" applyNumberFormat="1" applyFont="1" applyFill="1" applyBorder="1" applyAlignment="1">
      <alignment horizontal="center" vertical="center"/>
    </xf>
    <xf numFmtId="2" fontId="19" fillId="0" borderId="0" xfId="6" applyNumberFormat="1" applyFont="1" applyFill="1" applyBorder="1" applyAlignment="1">
      <alignment horizontal="center" vertical="center"/>
    </xf>
    <xf numFmtId="49" fontId="14" fillId="0" borderId="0" xfId="2" applyFont="1" applyBorder="1">
      <alignment vertical="top"/>
    </xf>
    <xf numFmtId="0" fontId="15" fillId="0" borderId="0" xfId="1" applyFont="1" applyBorder="1"/>
    <xf numFmtId="2" fontId="13" fillId="0" borderId="0" xfId="3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7" applyNumberFormat="1" applyFont="1" applyFill="1" applyBorder="1" applyAlignment="1">
      <alignment horizontal="center"/>
    </xf>
    <xf numFmtId="2" fontId="13" fillId="0" borderId="0" xfId="1" applyNumberFormat="1" applyFont="1" applyFill="1" applyBorder="1" applyAlignment="1">
      <alignment horizontal="center"/>
    </xf>
    <xf numFmtId="2" fontId="13" fillId="0" borderId="0" xfId="7" applyNumberFormat="1" applyFont="1" applyFill="1" applyBorder="1" applyAlignment="1" applyProtection="1">
      <alignment horizontal="center"/>
      <protection locked="0"/>
    </xf>
    <xf numFmtId="2" fontId="13" fillId="0" borderId="0" xfId="6" applyNumberFormat="1" applyFont="1" applyFill="1" applyBorder="1" applyAlignment="1" applyProtection="1">
      <alignment horizontal="center"/>
      <protection locked="0"/>
    </xf>
    <xf numFmtId="2" fontId="8" fillId="0" borderId="0" xfId="6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/>
    <xf numFmtId="2" fontId="20" fillId="0" borderId="0" xfId="6" applyNumberFormat="1" applyFont="1" applyFill="1" applyBorder="1" applyAlignment="1">
      <alignment horizontal="center" vertical="center"/>
    </xf>
    <xf numFmtId="0" fontId="3" fillId="0" borderId="0" xfId="1" applyFont="1" applyBorder="1"/>
    <xf numFmtId="168" fontId="13" fillId="0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top" wrapText="1"/>
    </xf>
    <xf numFmtId="0" fontId="2" fillId="0" borderId="0" xfId="1" applyFont="1" applyBorder="1" applyAlignment="1">
      <alignment horizontal="right"/>
    </xf>
    <xf numFmtId="165" fontId="3" fillId="0" borderId="0" xfId="1" applyNumberFormat="1" applyFont="1" applyBorder="1"/>
    <xf numFmtId="0" fontId="22" fillId="0" borderId="0" xfId="1" applyFont="1" applyBorder="1"/>
    <xf numFmtId="0" fontId="21" fillId="0" borderId="0" xfId="1" applyFont="1" applyFill="1" applyBorder="1" applyAlignment="1">
      <alignment horizontal="center" vertical="center" wrapText="1"/>
    </xf>
    <xf numFmtId="165" fontId="22" fillId="4" borderId="0" xfId="1" applyNumberFormat="1" applyFont="1" applyFill="1" applyBorder="1"/>
    <xf numFmtId="0" fontId="1" fillId="0" borderId="0" xfId="1" applyBorder="1"/>
    <xf numFmtId="49" fontId="2" fillId="0" borderId="0" xfId="2" applyFill="1" applyBorder="1">
      <alignment vertical="top"/>
    </xf>
    <xf numFmtId="0" fontId="1" fillId="0" borderId="0" xfId="1" applyFill="1" applyBorder="1"/>
    <xf numFmtId="0" fontId="58" fillId="0" borderId="36" xfId="3" applyFont="1" applyBorder="1" applyAlignment="1">
      <alignment horizontal="center" vertical="center" wrapText="1"/>
    </xf>
    <xf numFmtId="0" fontId="58" fillId="0" borderId="25" xfId="1" applyFont="1" applyBorder="1" applyAlignment="1">
      <alignment horizontal="center"/>
    </xf>
    <xf numFmtId="0" fontId="58" fillId="0" borderId="8" xfId="1" applyFont="1" applyBorder="1" applyAlignment="1">
      <alignment horizontal="center"/>
    </xf>
    <xf numFmtId="0" fontId="59" fillId="0" borderId="0" xfId="1" applyFont="1"/>
    <xf numFmtId="0" fontId="60" fillId="0" borderId="7" xfId="1" applyFont="1" applyFill="1" applyBorder="1" applyAlignment="1">
      <alignment horizontal="center" vertical="center"/>
    </xf>
    <xf numFmtId="0" fontId="60" fillId="2" borderId="9" xfId="1" applyFont="1" applyFill="1" applyBorder="1" applyAlignment="1" applyProtection="1">
      <alignment horizontal="center" vertical="center"/>
      <protection locked="0"/>
    </xf>
    <xf numFmtId="164" fontId="60" fillId="2" borderId="10" xfId="5" applyNumberFormat="1" applyFont="1" applyFill="1" applyBorder="1" applyAlignment="1" applyProtection="1">
      <alignment horizontal="center" vertical="center"/>
      <protection locked="0"/>
    </xf>
    <xf numFmtId="0" fontId="60" fillId="0" borderId="13" xfId="1" applyFont="1" applyFill="1" applyBorder="1" applyAlignment="1">
      <alignment horizontal="center" vertical="center"/>
    </xf>
    <xf numFmtId="9" fontId="60" fillId="2" borderId="10" xfId="1" applyNumberFormat="1" applyFont="1" applyFill="1" applyBorder="1" applyAlignment="1" applyProtection="1">
      <alignment horizontal="center" vertical="center"/>
      <protection locked="0"/>
    </xf>
    <xf numFmtId="165" fontId="60" fillId="2" borderId="9" xfId="1" applyNumberFormat="1" applyFont="1" applyFill="1" applyBorder="1" applyAlignment="1" applyProtection="1">
      <alignment horizontal="center" vertical="center"/>
      <protection locked="0"/>
    </xf>
    <xf numFmtId="165" fontId="60" fillId="2" borderId="10" xfId="1" applyNumberFormat="1" applyFont="1" applyFill="1" applyBorder="1" applyAlignment="1" applyProtection="1">
      <alignment horizontal="center" vertical="center"/>
      <protection locked="0"/>
    </xf>
    <xf numFmtId="10" fontId="60" fillId="4" borderId="10" xfId="5" applyNumberFormat="1" applyFont="1" applyFill="1" applyBorder="1" applyAlignment="1">
      <alignment horizontal="center" vertical="center"/>
    </xf>
    <xf numFmtId="0" fontId="60" fillId="0" borderId="16" xfId="1" applyFont="1" applyFill="1" applyBorder="1" applyAlignment="1">
      <alignment horizontal="center" vertical="center"/>
    </xf>
    <xf numFmtId="0" fontId="60" fillId="2" borderId="18" xfId="1" applyFont="1" applyFill="1" applyBorder="1" applyAlignment="1" applyProtection="1">
      <alignment horizontal="center" vertical="center" wrapText="1"/>
      <protection locked="0"/>
    </xf>
    <xf numFmtId="164" fontId="60" fillId="2" borderId="17" xfId="5" applyNumberFormat="1" applyFont="1" applyFill="1" applyBorder="1" applyAlignment="1" applyProtection="1">
      <alignment horizontal="center" vertical="center" wrapText="1"/>
      <protection locked="0"/>
    </xf>
    <xf numFmtId="0" fontId="62" fillId="0" borderId="4" xfId="1" applyFont="1" applyBorder="1" applyAlignment="1">
      <alignment horizontal="center" vertical="center" wrapText="1"/>
    </xf>
    <xf numFmtId="0" fontId="62" fillId="0" borderId="21" xfId="1" applyFont="1" applyBorder="1" applyAlignment="1">
      <alignment horizontal="center" vertical="center" wrapText="1"/>
    </xf>
    <xf numFmtId="166" fontId="61" fillId="0" borderId="20" xfId="1" applyNumberFormat="1" applyFont="1" applyFill="1" applyBorder="1" applyAlignment="1">
      <alignment horizontal="centerContinuous" vertical="center" wrapText="1"/>
    </xf>
    <xf numFmtId="0" fontId="57" fillId="0" borderId="0" xfId="1" applyFont="1" applyBorder="1"/>
    <xf numFmtId="10" fontId="57" fillId="0" borderId="0" xfId="1" applyNumberFormat="1" applyFont="1" applyBorder="1"/>
    <xf numFmtId="0" fontId="59" fillId="0" borderId="0" xfId="1" applyFont="1" applyFill="1"/>
    <xf numFmtId="0" fontId="63" fillId="0" borderId="22" xfId="1" applyFont="1" applyFill="1" applyBorder="1" applyAlignment="1">
      <alignment vertical="top"/>
    </xf>
    <xf numFmtId="0" fontId="63" fillId="0" borderId="0" xfId="1" applyFont="1" applyFill="1" applyBorder="1" applyAlignment="1">
      <alignment vertical="top"/>
    </xf>
    <xf numFmtId="49" fontId="58" fillId="0" borderId="6" xfId="3" applyNumberFormat="1" applyFont="1" applyBorder="1" applyAlignment="1">
      <alignment horizontal="center" vertical="center" wrapText="1"/>
    </xf>
    <xf numFmtId="0" fontId="58" fillId="0" borderId="2" xfId="3" applyFont="1" applyBorder="1" applyAlignment="1">
      <alignment horizontal="center" vertical="center" wrapText="1"/>
    </xf>
    <xf numFmtId="0" fontId="58" fillId="0" borderId="6" xfId="3" applyFont="1" applyBorder="1" applyAlignment="1">
      <alignment horizontal="center" vertical="center" wrapText="1"/>
    </xf>
    <xf numFmtId="0" fontId="58" fillId="0" borderId="23" xfId="1" applyFont="1" applyBorder="1" applyAlignment="1">
      <alignment horizontal="center" vertical="center"/>
    </xf>
    <xf numFmtId="0" fontId="58" fillId="3" borderId="20" xfId="3" applyFont="1" applyFill="1" applyBorder="1" applyAlignment="1">
      <alignment horizontal="center" vertical="center" wrapText="1"/>
    </xf>
    <xf numFmtId="0" fontId="58" fillId="3" borderId="6" xfId="3" applyFont="1" applyFill="1" applyBorder="1" applyAlignment="1">
      <alignment horizontal="center" vertical="center" wrapText="1"/>
    </xf>
    <xf numFmtId="49" fontId="57" fillId="0" borderId="12" xfId="1" applyNumberFormat="1" applyFont="1" applyFill="1" applyBorder="1" applyAlignment="1">
      <alignment horizontal="center" vertical="center"/>
    </xf>
    <xf numFmtId="0" fontId="57" fillId="0" borderId="24" xfId="1" applyFont="1" applyFill="1" applyBorder="1" applyAlignment="1">
      <alignment horizontal="left" vertical="center" wrapText="1"/>
    </xf>
    <xf numFmtId="0" fontId="62" fillId="0" borderId="12" xfId="1" applyFont="1" applyFill="1" applyBorder="1" applyAlignment="1">
      <alignment horizontal="center" vertical="center" wrapText="1"/>
    </xf>
    <xf numFmtId="165" fontId="62" fillId="4" borderId="25" xfId="6" applyNumberFormat="1" applyFont="1" applyFill="1" applyBorder="1" applyAlignment="1">
      <alignment horizontal="right" vertical="center"/>
    </xf>
    <xf numFmtId="165" fontId="62" fillId="4" borderId="8" xfId="6" applyNumberFormat="1" applyFont="1" applyFill="1" applyBorder="1" applyAlignment="1">
      <alignment horizontal="right" vertical="center"/>
    </xf>
    <xf numFmtId="2" fontId="57" fillId="3" borderId="26" xfId="6" applyNumberFormat="1" applyFont="1" applyFill="1" applyBorder="1" applyAlignment="1">
      <alignment horizontal="center" vertical="center"/>
    </xf>
    <xf numFmtId="49" fontId="57" fillId="0" borderId="15" xfId="1" applyNumberFormat="1" applyFont="1" applyFill="1" applyBorder="1" applyAlignment="1">
      <alignment horizontal="center" vertical="center"/>
    </xf>
    <xf numFmtId="0" fontId="57" fillId="0" borderId="27" xfId="1" applyFont="1" applyFill="1" applyBorder="1" applyAlignment="1">
      <alignment horizontal="left" vertical="center" wrapText="1"/>
    </xf>
    <xf numFmtId="0" fontId="62" fillId="0" borderId="15" xfId="1" applyFont="1" applyFill="1" applyBorder="1" applyAlignment="1">
      <alignment horizontal="center" vertical="center" wrapText="1"/>
    </xf>
    <xf numFmtId="165" fontId="62" fillId="2" borderId="28" xfId="6" applyNumberFormat="1" applyFont="1" applyFill="1" applyBorder="1" applyAlignment="1" applyProtection="1">
      <alignment horizontal="right" vertical="center"/>
      <protection locked="0"/>
    </xf>
    <xf numFmtId="165" fontId="62" fillId="2" borderId="10" xfId="6" applyNumberFormat="1" applyFont="1" applyFill="1" applyBorder="1" applyAlignment="1" applyProtection="1">
      <alignment horizontal="right" vertical="center"/>
      <protection locked="0"/>
    </xf>
    <xf numFmtId="2" fontId="57" fillId="0" borderId="15" xfId="6" applyNumberFormat="1" applyFont="1" applyFill="1" applyBorder="1" applyAlignment="1" applyProtection="1">
      <alignment horizontal="center" vertical="center"/>
      <protection locked="0"/>
    </xf>
    <xf numFmtId="167" fontId="57" fillId="3" borderId="15" xfId="6" applyNumberFormat="1" applyFont="1" applyFill="1" applyBorder="1" applyAlignment="1" applyProtection="1">
      <alignment horizontal="center" vertical="center"/>
      <protection locked="0"/>
    </xf>
    <xf numFmtId="0" fontId="57" fillId="0" borderId="0" xfId="1" applyFont="1" applyAlignment="1">
      <alignment horizontal="left" vertical="center"/>
    </xf>
    <xf numFmtId="167" fontId="57" fillId="0" borderId="15" xfId="6" applyNumberFormat="1" applyFont="1" applyFill="1" applyBorder="1" applyAlignment="1" applyProtection="1">
      <alignment horizontal="center" vertical="center"/>
      <protection locked="0"/>
    </xf>
    <xf numFmtId="2" fontId="57" fillId="3" borderId="15" xfId="6" applyNumberFormat="1" applyFont="1" applyFill="1" applyBorder="1" applyAlignment="1" applyProtection="1">
      <alignment horizontal="center" vertical="center"/>
      <protection locked="0"/>
    </xf>
    <xf numFmtId="49" fontId="62" fillId="0" borderId="19" xfId="1" applyNumberFormat="1" applyFont="1" applyFill="1" applyBorder="1" applyAlignment="1">
      <alignment horizontal="right" vertical="center"/>
    </xf>
    <xf numFmtId="0" fontId="62" fillId="0" borderId="29" xfId="1" applyFont="1" applyFill="1" applyBorder="1" applyAlignment="1">
      <alignment vertical="center" wrapText="1"/>
    </xf>
    <xf numFmtId="0" fontId="62" fillId="0" borderId="19" xfId="1" applyFont="1" applyFill="1" applyBorder="1" applyAlignment="1">
      <alignment horizontal="center" vertical="center" wrapText="1"/>
    </xf>
    <xf numFmtId="165" fontId="62" fillId="0" borderId="30" xfId="6" applyNumberFormat="1" applyFont="1" applyFill="1" applyBorder="1" applyAlignment="1" applyProtection="1">
      <alignment horizontal="right" vertical="center"/>
      <protection locked="0"/>
    </xf>
    <xf numFmtId="165" fontId="62" fillId="0" borderId="17" xfId="6" applyNumberFormat="1" applyFont="1" applyFill="1" applyBorder="1" applyAlignment="1" applyProtection="1">
      <alignment horizontal="right" vertical="center"/>
      <protection locked="0"/>
    </xf>
    <xf numFmtId="167" fontId="62" fillId="0" borderId="34" xfId="6" applyNumberFormat="1" applyFont="1" applyFill="1" applyBorder="1" applyAlignment="1">
      <alignment horizontal="center" vertical="center"/>
    </xf>
    <xf numFmtId="49" fontId="64" fillId="4" borderId="6" xfId="1" applyNumberFormat="1" applyFont="1" applyFill="1" applyBorder="1" applyAlignment="1">
      <alignment horizontal="right" vertical="center"/>
    </xf>
    <xf numFmtId="0" fontId="64" fillId="4" borderId="2" xfId="1" applyFont="1" applyFill="1" applyBorder="1" applyAlignment="1">
      <alignment vertical="center" wrapText="1"/>
    </xf>
    <xf numFmtId="0" fontId="64" fillId="0" borderId="6" xfId="1" applyFont="1" applyFill="1" applyBorder="1" applyAlignment="1">
      <alignment horizontal="center" vertical="center" wrapText="1"/>
    </xf>
    <xf numFmtId="165" fontId="64" fillId="4" borderId="23" xfId="6" applyNumberFormat="1" applyFont="1" applyFill="1" applyBorder="1" applyAlignment="1">
      <alignment horizontal="right" vertical="center"/>
    </xf>
    <xf numFmtId="165" fontId="64" fillId="4" borderId="20" xfId="6" applyNumberFormat="1" applyFont="1" applyFill="1" applyBorder="1" applyAlignment="1">
      <alignment horizontal="right" vertical="center"/>
    </xf>
    <xf numFmtId="2" fontId="64" fillId="4" borderId="1" xfId="6" applyNumberFormat="1" applyFont="1" applyFill="1" applyBorder="1" applyAlignment="1">
      <alignment horizontal="center" vertical="center"/>
    </xf>
    <xf numFmtId="49" fontId="62" fillId="0" borderId="22" xfId="2" applyFont="1" applyBorder="1">
      <alignment vertical="top"/>
    </xf>
    <xf numFmtId="49" fontId="62" fillId="0" borderId="0" xfId="2" applyFont="1" applyBorder="1">
      <alignment vertical="top"/>
    </xf>
    <xf numFmtId="167" fontId="62" fillId="0" borderId="0" xfId="2" applyNumberFormat="1" applyFont="1" applyBorder="1">
      <alignment vertical="top"/>
    </xf>
    <xf numFmtId="0" fontId="63" fillId="0" borderId="1" xfId="1" applyFont="1" applyFill="1" applyBorder="1" applyAlignment="1">
      <alignment vertical="top"/>
    </xf>
    <xf numFmtId="0" fontId="57" fillId="0" borderId="1" xfId="1" applyFont="1" applyBorder="1" applyAlignment="1"/>
    <xf numFmtId="0" fontId="57" fillId="0" borderId="2" xfId="1" applyFont="1" applyBorder="1" applyAlignment="1"/>
    <xf numFmtId="167" fontId="57" fillId="0" borderId="2" xfId="1" applyNumberFormat="1" applyFont="1" applyBorder="1" applyAlignment="1"/>
    <xf numFmtId="49" fontId="58" fillId="0" borderId="35" xfId="3" applyNumberFormat="1" applyFont="1" applyBorder="1" applyAlignment="1">
      <alignment horizontal="center" vertical="center" wrapText="1"/>
    </xf>
    <xf numFmtId="0" fontId="58" fillId="0" borderId="47" xfId="1" applyFont="1" applyBorder="1" applyAlignment="1">
      <alignment horizontal="center" vertical="center"/>
    </xf>
    <xf numFmtId="0" fontId="58" fillId="3" borderId="48" xfId="3" applyFont="1" applyFill="1" applyBorder="1" applyAlignment="1">
      <alignment horizontal="center" vertical="center" wrapText="1"/>
    </xf>
    <xf numFmtId="167" fontId="58" fillId="3" borderId="36" xfId="3" applyNumberFormat="1" applyFont="1" applyFill="1" applyBorder="1" applyAlignment="1">
      <alignment horizontal="center" vertical="center" wrapText="1"/>
    </xf>
    <xf numFmtId="49" fontId="62" fillId="0" borderId="11" xfId="3" applyNumberFormat="1" applyFont="1" applyFill="1" applyBorder="1" applyAlignment="1">
      <alignment horizontal="center" vertical="center" wrapText="1"/>
    </xf>
    <xf numFmtId="0" fontId="57" fillId="0" borderId="12" xfId="3" applyFont="1" applyFill="1" applyBorder="1" applyAlignment="1">
      <alignment horizontal="left" vertical="center" wrapText="1"/>
    </xf>
    <xf numFmtId="0" fontId="62" fillId="0" borderId="12" xfId="3" applyFont="1" applyFill="1" applyBorder="1" applyAlignment="1">
      <alignment horizontal="center" vertical="center" wrapText="1"/>
    </xf>
    <xf numFmtId="165" fontId="62" fillId="4" borderId="25" xfId="3" applyNumberFormat="1" applyFont="1" applyFill="1" applyBorder="1" applyAlignment="1" applyProtection="1">
      <alignment horizontal="right" vertical="center" wrapText="1"/>
      <protection locked="0"/>
    </xf>
    <xf numFmtId="165" fontId="62" fillId="4" borderId="31" xfId="3" applyNumberFormat="1" applyFont="1" applyFill="1" applyBorder="1" applyAlignment="1" applyProtection="1">
      <alignment horizontal="right" vertical="center" wrapText="1"/>
      <protection locked="0"/>
    </xf>
    <xf numFmtId="167" fontId="57" fillId="0" borderId="26" xfId="3" applyNumberFormat="1" applyFont="1" applyFill="1" applyBorder="1" applyAlignment="1" applyProtection="1">
      <alignment horizontal="center" vertical="center" wrapText="1"/>
      <protection locked="0"/>
    </xf>
    <xf numFmtId="49" fontId="62" fillId="0" borderId="14" xfId="3" applyNumberFormat="1" applyFont="1" applyFill="1" applyBorder="1" applyAlignment="1">
      <alignment horizontal="center" vertical="center" wrapText="1"/>
    </xf>
    <xf numFmtId="0" fontId="57" fillId="0" borderId="15" xfId="3" applyFont="1" applyFill="1" applyBorder="1" applyAlignment="1">
      <alignment horizontal="left" vertical="center" wrapText="1"/>
    </xf>
    <xf numFmtId="0" fontId="62" fillId="0" borderId="15" xfId="3" applyFont="1" applyFill="1" applyBorder="1" applyAlignment="1">
      <alignment horizontal="center" vertical="center" wrapText="1"/>
    </xf>
    <xf numFmtId="165" fontId="62" fillId="4" borderId="28" xfId="3" applyNumberFormat="1" applyFont="1" applyFill="1" applyBorder="1" applyAlignment="1" applyProtection="1">
      <alignment horizontal="right" vertical="center" wrapText="1"/>
      <protection locked="0"/>
    </xf>
    <xf numFmtId="165" fontId="62" fillId="4" borderId="9" xfId="3" applyNumberFormat="1" applyFont="1" applyFill="1" applyBorder="1" applyAlignment="1" applyProtection="1">
      <alignment horizontal="right" vertical="center" wrapText="1"/>
      <protection locked="0"/>
    </xf>
    <xf numFmtId="2" fontId="57" fillId="0" borderId="15" xfId="3" applyNumberFormat="1" applyFont="1" applyFill="1" applyBorder="1" applyAlignment="1" applyProtection="1">
      <alignment horizontal="center" vertical="center" wrapText="1"/>
      <protection locked="0"/>
    </xf>
    <xf numFmtId="49" fontId="62" fillId="0" borderId="14" xfId="1" applyNumberFormat="1" applyFont="1" applyFill="1" applyBorder="1" applyAlignment="1">
      <alignment horizontal="center"/>
    </xf>
    <xf numFmtId="165" fontId="62" fillId="4" borderId="28" xfId="7" applyNumberFormat="1" applyFont="1" applyFill="1" applyBorder="1" applyProtection="1">
      <alignment horizontal="right"/>
      <protection locked="0"/>
    </xf>
    <xf numFmtId="165" fontId="62" fillId="4" borderId="9" xfId="7" applyNumberFormat="1" applyFont="1" applyFill="1" applyBorder="1" applyProtection="1">
      <alignment horizontal="right"/>
      <protection locked="0"/>
    </xf>
    <xf numFmtId="2" fontId="57" fillId="0" borderId="15" xfId="7" applyNumberFormat="1" applyFont="1" applyFill="1" applyBorder="1" applyAlignment="1" applyProtection="1">
      <alignment horizontal="center"/>
      <protection locked="0"/>
    </xf>
    <xf numFmtId="0" fontId="57" fillId="0" borderId="15" xfId="1" applyFont="1" applyFill="1" applyBorder="1" applyAlignment="1">
      <alignment vertical="center" wrapText="1"/>
    </xf>
    <xf numFmtId="2" fontId="57" fillId="3" borderId="15" xfId="3" applyNumberFormat="1" applyFont="1" applyFill="1" applyBorder="1" applyAlignment="1" applyProtection="1">
      <alignment horizontal="center" vertical="center" wrapText="1"/>
      <protection locked="0"/>
    </xf>
    <xf numFmtId="0" fontId="65" fillId="0" borderId="15" xfId="1" applyFont="1" applyFill="1" applyBorder="1" applyAlignment="1">
      <alignment vertical="center" wrapText="1"/>
    </xf>
    <xf numFmtId="0" fontId="57" fillId="0" borderId="22" xfId="1" applyFont="1" applyFill="1" applyBorder="1" applyAlignment="1">
      <alignment horizontal="center"/>
    </xf>
    <xf numFmtId="0" fontId="57" fillId="0" borderId="32" xfId="1" applyFont="1" applyFill="1" applyBorder="1"/>
    <xf numFmtId="0" fontId="57" fillId="0" borderId="32" xfId="1" applyFont="1" applyFill="1" applyBorder="1" applyAlignment="1">
      <alignment vertical="center"/>
    </xf>
    <xf numFmtId="2" fontId="57" fillId="0" borderId="32" xfId="1" applyNumberFormat="1" applyFont="1" applyFill="1" applyBorder="1" applyAlignment="1">
      <alignment horizontal="center"/>
    </xf>
    <xf numFmtId="0" fontId="57" fillId="0" borderId="15" xfId="1" applyFont="1" applyFill="1" applyBorder="1" applyAlignment="1">
      <alignment vertical="top" wrapText="1"/>
    </xf>
    <xf numFmtId="165" fontId="62" fillId="4" borderId="28" xfId="7" applyNumberFormat="1" applyFont="1" applyFill="1" applyBorder="1">
      <alignment horizontal="right"/>
    </xf>
    <xf numFmtId="165" fontId="62" fillId="4" borderId="9" xfId="7" applyNumberFormat="1" applyFont="1" applyFill="1" applyBorder="1">
      <alignment horizontal="right"/>
    </xf>
    <xf numFmtId="2" fontId="57" fillId="3" borderId="15" xfId="7" applyNumberFormat="1" applyFont="1" applyFill="1" applyBorder="1" applyAlignment="1">
      <alignment horizontal="center"/>
    </xf>
    <xf numFmtId="0" fontId="65" fillId="0" borderId="15" xfId="1" applyFont="1" applyFill="1" applyBorder="1" applyAlignment="1">
      <alignment horizontal="left" vertical="top" wrapText="1" indent="1"/>
    </xf>
    <xf numFmtId="2" fontId="57" fillId="3" borderId="15" xfId="7" applyNumberFormat="1" applyFont="1" applyFill="1" applyBorder="1" applyAlignment="1" applyProtection="1">
      <alignment horizontal="center"/>
      <protection locked="0"/>
    </xf>
    <xf numFmtId="0" fontId="57" fillId="0" borderId="14" xfId="1" applyFont="1" applyFill="1" applyBorder="1" applyAlignment="1">
      <alignment horizontal="center"/>
    </xf>
    <xf numFmtId="0" fontId="57" fillId="0" borderId="15" xfId="1" applyFont="1" applyFill="1" applyBorder="1"/>
    <xf numFmtId="2" fontId="57" fillId="3" borderId="32" xfId="1" applyNumberFormat="1" applyFont="1" applyFill="1" applyBorder="1" applyAlignment="1">
      <alignment horizontal="center"/>
    </xf>
    <xf numFmtId="49" fontId="62" fillId="0" borderId="33" xfId="1" applyNumberFormat="1" applyFont="1" applyFill="1" applyBorder="1" applyAlignment="1">
      <alignment horizontal="center"/>
    </xf>
    <xf numFmtId="0" fontId="57" fillId="0" borderId="34" xfId="1" applyFont="1" applyFill="1" applyBorder="1" applyAlignment="1">
      <alignment vertical="top" wrapText="1"/>
    </xf>
    <xf numFmtId="0" fontId="62" fillId="3" borderId="34" xfId="1" applyFont="1" applyFill="1" applyBorder="1" applyAlignment="1">
      <alignment horizontal="center" vertical="center" wrapText="1"/>
    </xf>
    <xf numFmtId="165" fontId="62" fillId="4" borderId="30" xfId="6" applyNumberFormat="1" applyFont="1" applyFill="1" applyBorder="1" applyProtection="1">
      <alignment horizontal="right"/>
      <protection locked="0"/>
    </xf>
    <xf numFmtId="165" fontId="62" fillId="4" borderId="18" xfId="6" applyNumberFormat="1" applyFont="1" applyFill="1" applyBorder="1" applyProtection="1">
      <alignment horizontal="right"/>
      <protection locked="0"/>
    </xf>
    <xf numFmtId="2" fontId="57" fillId="3" borderId="34" xfId="6" applyNumberFormat="1" applyFont="1" applyFill="1" applyBorder="1" applyAlignment="1" applyProtection="1">
      <alignment horizontal="center"/>
      <protection locked="0"/>
    </xf>
    <xf numFmtId="49" fontId="64" fillId="4" borderId="35" xfId="1" applyNumberFormat="1" applyFont="1" applyFill="1" applyBorder="1" applyAlignment="1">
      <alignment horizontal="right" vertical="center"/>
    </xf>
    <xf numFmtId="0" fontId="64" fillId="4" borderId="6" xfId="1" applyFont="1" applyFill="1" applyBorder="1" applyAlignment="1">
      <alignment vertical="center" wrapText="1"/>
    </xf>
    <xf numFmtId="0" fontId="60" fillId="0" borderId="36" xfId="1" applyFont="1" applyFill="1" applyBorder="1" applyAlignment="1">
      <alignment horizontal="center" vertical="center" wrapText="1"/>
    </xf>
    <xf numFmtId="165" fontId="58" fillId="0" borderId="23" xfId="6" applyNumberFormat="1" applyFont="1" applyFill="1" applyBorder="1" applyAlignment="1">
      <alignment horizontal="right" vertical="center"/>
    </xf>
    <xf numFmtId="165" fontId="58" fillId="0" borderId="20" xfId="6" applyNumberFormat="1" applyFont="1" applyFill="1" applyBorder="1" applyAlignment="1">
      <alignment horizontal="right" vertical="center"/>
    </xf>
    <xf numFmtId="2" fontId="58" fillId="0" borderId="6" xfId="6" applyNumberFormat="1" applyFont="1" applyFill="1" applyBorder="1" applyAlignment="1">
      <alignment horizontal="center" vertical="center"/>
    </xf>
    <xf numFmtId="0" fontId="57" fillId="0" borderId="1" xfId="1" applyFont="1" applyBorder="1"/>
    <xf numFmtId="0" fontId="57" fillId="0" borderId="2" xfId="1" applyFont="1" applyBorder="1"/>
    <xf numFmtId="2" fontId="57" fillId="0" borderId="6" xfId="1" applyNumberFormat="1" applyFont="1" applyBorder="1"/>
    <xf numFmtId="0" fontId="66" fillId="0" borderId="6" xfId="1" applyFont="1" applyFill="1" applyBorder="1" applyAlignment="1">
      <alignment horizontal="center" vertical="center" wrapText="1"/>
    </xf>
    <xf numFmtId="165" fontId="66" fillId="5" borderId="4" xfId="6" applyNumberFormat="1" applyFont="1" applyFill="1" applyBorder="1" applyAlignment="1">
      <alignment horizontal="right" vertical="center"/>
    </xf>
    <xf numFmtId="165" fontId="66" fillId="5" borderId="21" xfId="6" applyNumberFormat="1" applyFont="1" applyFill="1" applyBorder="1" applyAlignment="1">
      <alignment horizontal="right" vertical="center"/>
    </xf>
    <xf numFmtId="49" fontId="67" fillId="0" borderId="0" xfId="2" applyFont="1">
      <alignment vertical="top"/>
    </xf>
    <xf numFmtId="0" fontId="68" fillId="0" borderId="0" xfId="1" applyFont="1" applyBorder="1"/>
    <xf numFmtId="0" fontId="69" fillId="0" borderId="0" xfId="1" applyFont="1" applyBorder="1"/>
    <xf numFmtId="0" fontId="69" fillId="0" borderId="0" xfId="1" applyFont="1"/>
    <xf numFmtId="49" fontId="71" fillId="0" borderId="0" xfId="3" applyNumberFormat="1" applyFont="1" applyBorder="1" applyAlignment="1">
      <alignment horizontal="center" vertical="center" wrapText="1"/>
    </xf>
    <xf numFmtId="0" fontId="71" fillId="0" borderId="0" xfId="3" applyFont="1" applyBorder="1" applyAlignment="1">
      <alignment horizontal="center" vertical="center" wrapText="1"/>
    </xf>
    <xf numFmtId="0" fontId="72" fillId="0" borderId="0" xfId="1" applyFont="1" applyBorder="1" applyAlignment="1">
      <alignment horizontal="center" vertical="center"/>
    </xf>
    <xf numFmtId="165" fontId="69" fillId="0" borderId="0" xfId="1" applyNumberFormat="1" applyFont="1"/>
    <xf numFmtId="0" fontId="64" fillId="0" borderId="37" xfId="1" applyFont="1" applyBorder="1" applyAlignment="1">
      <alignment horizontal="center" vertical="center"/>
    </xf>
    <xf numFmtId="0" fontId="73" fillId="0" borderId="0" xfId="1" applyFont="1" applyAlignment="1">
      <alignment wrapText="1"/>
    </xf>
    <xf numFmtId="0" fontId="62" fillId="0" borderId="37" xfId="1" applyFont="1" applyFill="1" applyBorder="1" applyAlignment="1">
      <alignment horizontal="center" vertical="center" wrapText="1"/>
    </xf>
    <xf numFmtId="0" fontId="67" fillId="0" borderId="37" xfId="1" applyFont="1" applyFill="1" applyBorder="1" applyAlignment="1">
      <alignment horizontal="center" vertical="top" wrapText="1"/>
    </xf>
    <xf numFmtId="168" fontId="57" fillId="0" borderId="37" xfId="1" applyNumberFormat="1" applyFont="1" applyFill="1" applyBorder="1" applyAlignment="1">
      <alignment horizontal="center" vertical="center" wrapText="1"/>
    </xf>
    <xf numFmtId="0" fontId="64" fillId="0" borderId="6" xfId="1" applyFont="1" applyBorder="1" applyAlignment="1">
      <alignment horizontal="center" vertical="center"/>
    </xf>
    <xf numFmtId="0" fontId="73" fillId="0" borderId="2" xfId="1" applyFont="1" applyBorder="1" applyAlignment="1">
      <alignment wrapText="1"/>
    </xf>
    <xf numFmtId="0" fontId="62" fillId="0" borderId="6" xfId="1" applyFont="1" applyFill="1" applyBorder="1" applyAlignment="1">
      <alignment horizontal="center" vertical="center" wrapText="1"/>
    </xf>
    <xf numFmtId="0" fontId="67" fillId="0" borderId="6" xfId="1" applyFont="1" applyFill="1" applyBorder="1" applyAlignment="1">
      <alignment horizontal="center" vertical="top" wrapText="1"/>
    </xf>
    <xf numFmtId="2" fontId="57" fillId="0" borderId="6" xfId="1" applyNumberFormat="1" applyFont="1" applyFill="1" applyBorder="1" applyAlignment="1">
      <alignment horizontal="center" vertical="center" wrapText="1"/>
    </xf>
    <xf numFmtId="0" fontId="64" fillId="4" borderId="6" xfId="1" applyFont="1" applyFill="1" applyBorder="1" applyAlignment="1">
      <alignment horizontal="center" vertical="center"/>
    </xf>
    <xf numFmtId="0" fontId="61" fillId="4" borderId="2" xfId="1" applyFont="1" applyFill="1" applyBorder="1" applyAlignment="1">
      <alignment wrapText="1"/>
    </xf>
    <xf numFmtId="2" fontId="61" fillId="0" borderId="6" xfId="1" applyNumberFormat="1" applyFont="1" applyFill="1" applyBorder="1" applyAlignment="1">
      <alignment horizontal="center" vertical="top" wrapText="1"/>
    </xf>
    <xf numFmtId="0" fontId="67" fillId="0" borderId="0" xfId="1" applyFont="1" applyBorder="1" applyAlignment="1">
      <alignment horizontal="right"/>
    </xf>
    <xf numFmtId="0" fontId="67" fillId="0" borderId="0" xfId="1" applyFont="1" applyFill="1" applyBorder="1" applyAlignment="1">
      <alignment vertical="top" wrapText="1"/>
    </xf>
    <xf numFmtId="0" fontId="67" fillId="0" borderId="0" xfId="1" applyFont="1" applyFill="1" applyBorder="1" applyAlignment="1">
      <alignment horizontal="center" vertical="top" wrapText="1"/>
    </xf>
    <xf numFmtId="165" fontId="69" fillId="2" borderId="0" xfId="1" applyNumberFormat="1" applyFont="1" applyFill="1" applyBorder="1" applyProtection="1">
      <protection locked="0"/>
    </xf>
    <xf numFmtId="0" fontId="74" fillId="0" borderId="0" xfId="1" applyFont="1" applyFill="1" applyBorder="1" applyAlignment="1">
      <alignment horizontal="left" vertical="center" wrapText="1"/>
    </xf>
    <xf numFmtId="2" fontId="18" fillId="0" borderId="0" xfId="1" applyNumberFormat="1" applyFont="1" applyAlignment="1">
      <alignment horizontal="right" vertical="center"/>
    </xf>
    <xf numFmtId="0" fontId="75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58" fillId="0" borderId="36" xfId="1" applyFont="1" applyBorder="1" applyAlignment="1">
      <alignment horizontal="center" vertical="center"/>
    </xf>
    <xf numFmtId="164" fontId="58" fillId="3" borderId="12" xfId="5" applyNumberFormat="1" applyFont="1" applyFill="1" applyBorder="1" applyAlignment="1" applyProtection="1">
      <alignment horizontal="center" vertical="center"/>
      <protection locked="0"/>
    </xf>
    <xf numFmtId="164" fontId="58" fillId="3" borderId="15" xfId="1" applyNumberFormat="1" applyFont="1" applyFill="1" applyBorder="1" applyAlignment="1" applyProtection="1">
      <alignment horizontal="center" vertical="center"/>
      <protection locked="0"/>
    </xf>
    <xf numFmtId="4" fontId="58" fillId="3" borderId="15" xfId="1" applyNumberFormat="1" applyFont="1" applyFill="1" applyBorder="1" applyAlignment="1" applyProtection="1">
      <alignment horizontal="center" vertical="center"/>
      <protection locked="0"/>
    </xf>
    <xf numFmtId="10" fontId="58" fillId="3" borderId="15" xfId="5" applyNumberFormat="1" applyFont="1" applyFill="1" applyBorder="1" applyAlignment="1">
      <alignment horizontal="center" vertical="center"/>
    </xf>
    <xf numFmtId="164" fontId="58" fillId="3" borderId="19" xfId="5" applyNumberFormat="1" applyFont="1" applyFill="1" applyBorder="1" applyAlignment="1" applyProtection="1">
      <alignment horizontal="center" vertical="center" wrapText="1"/>
      <protection locked="0"/>
    </xf>
    <xf numFmtId="166" fontId="61" fillId="4" borderId="6" xfId="1" applyNumberFormat="1" applyFont="1" applyFill="1" applyBorder="1" applyAlignment="1">
      <alignment horizontal="centerContinuous" vertical="center" wrapText="1"/>
    </xf>
    <xf numFmtId="2" fontId="66" fillId="26" borderId="6" xfId="6" applyNumberFormat="1" applyFont="1" applyFill="1" applyBorder="1" applyAlignment="1">
      <alignment horizontal="center" vertical="center"/>
    </xf>
    <xf numFmtId="168" fontId="1" fillId="0" borderId="0" xfId="1" applyNumberFormat="1"/>
    <xf numFmtId="0" fontId="23" fillId="0" borderId="0" xfId="1" applyFont="1" applyAlignment="1">
      <alignment horizontal="left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74" fillId="0" borderId="0" xfId="1" applyFont="1" applyFill="1" applyBorder="1" applyAlignment="1">
      <alignment horizontal="left" vertical="center" wrapText="1"/>
    </xf>
    <xf numFmtId="49" fontId="58" fillId="0" borderId="13" xfId="4" applyNumberFormat="1" applyFont="1" applyBorder="1" applyAlignment="1">
      <alignment horizontal="left" vertical="center" wrapText="1"/>
    </xf>
    <xf numFmtId="49" fontId="58" fillId="0" borderId="10" xfId="4" applyNumberFormat="1" applyFont="1" applyBorder="1" applyAlignment="1">
      <alignment horizontal="left" vertical="center" wrapText="1"/>
    </xf>
    <xf numFmtId="0" fontId="58" fillId="0" borderId="16" xfId="1" applyFont="1" applyBorder="1" applyAlignment="1">
      <alignment horizontal="left" vertical="center" wrapText="1"/>
    </xf>
    <xf numFmtId="0" fontId="58" fillId="0" borderId="17" xfId="1" applyFont="1" applyBorder="1" applyAlignment="1">
      <alignment horizontal="left" vertical="center" wrapText="1"/>
    </xf>
    <xf numFmtId="0" fontId="61" fillId="4" borderId="4" xfId="1" applyFont="1" applyFill="1" applyBorder="1" applyAlignment="1">
      <alignment horizontal="left" vertical="center"/>
    </xf>
    <xf numFmtId="0" fontId="61" fillId="4" borderId="20" xfId="1" applyFont="1" applyFill="1" applyBorder="1" applyAlignment="1">
      <alignment horizontal="left" vertical="center"/>
    </xf>
    <xf numFmtId="0" fontId="66" fillId="4" borderId="1" xfId="1" applyFont="1" applyFill="1" applyBorder="1" applyAlignment="1">
      <alignment horizontal="center" vertical="center" wrapText="1"/>
    </xf>
    <xf numFmtId="0" fontId="66" fillId="4" borderId="3" xfId="1" applyFont="1" applyFill="1" applyBorder="1" applyAlignment="1">
      <alignment horizontal="center" vertical="center" wrapText="1"/>
    </xf>
    <xf numFmtId="0" fontId="70" fillId="0" borderId="0" xfId="1" applyFont="1" applyAlignment="1">
      <alignment horizontal="center" wrapText="1"/>
    </xf>
    <xf numFmtId="0" fontId="57" fillId="0" borderId="45" xfId="1" applyFont="1" applyBorder="1" applyAlignment="1">
      <alignment horizontal="center" vertical="center"/>
    </xf>
    <xf numFmtId="0" fontId="57" fillId="0" borderId="46" xfId="1" applyFont="1" applyBorder="1" applyAlignment="1">
      <alignment horizontal="center" vertical="center"/>
    </xf>
    <xf numFmtId="49" fontId="58" fillId="0" borderId="7" xfId="4" applyNumberFormat="1" applyFont="1" applyBorder="1" applyAlignment="1">
      <alignment horizontal="left" vertical="center" wrapText="1"/>
    </xf>
    <xf numFmtId="49" fontId="58" fillId="0" borderId="8" xfId="4" applyNumberFormat="1" applyFont="1" applyBorder="1" applyAlignment="1">
      <alignment horizontal="left" vertical="center" wrapText="1"/>
    </xf>
  </cellXfs>
  <cellStyles count="147">
    <cellStyle name="%" xfId="8"/>
    <cellStyle name="%_Inputs" xfId="9"/>
    <cellStyle name="%_Inputs (const)" xfId="10"/>
    <cellStyle name="%_Inputs Co" xfId="11"/>
    <cellStyle name="_Model_RAB Мой" xfId="12"/>
    <cellStyle name="_Model_RAB_MRSK_svod" xfId="13"/>
    <cellStyle name="_выручка по присоединениям2" xfId="14"/>
    <cellStyle name="_Исходные данные для модели" xfId="15"/>
    <cellStyle name="_МОДЕЛЬ_1 (2)" xfId="16"/>
    <cellStyle name="_НВВ 2009 постатейно свод по филиалам_09_02_09" xfId="17"/>
    <cellStyle name="_НВВ 2009 постатейно свод по филиалам_для Валентина" xfId="18"/>
    <cellStyle name="_Омск" xfId="19"/>
    <cellStyle name="_пр 5 тариф RAB" xfId="20"/>
    <cellStyle name="_Предожение _ДБП_2009 г ( согласованные БП)  (2)" xfId="21"/>
    <cellStyle name="_Приложение МТС-3-КС" xfId="22"/>
    <cellStyle name="_Приложение-МТС--2-1" xfId="23"/>
    <cellStyle name="_Расчет RAB_22072008" xfId="24"/>
    <cellStyle name="_Расчет RAB_Лен и МОЭСК_с 2010 года_14.04.2009_со сглаж_version 3.0_без ФСК" xfId="25"/>
    <cellStyle name="_Свод по ИПР (2)" xfId="26"/>
    <cellStyle name="_таблицы для расчетов28-04-08_2006-2009_прибыль корр_по ИА" xfId="27"/>
    <cellStyle name="_таблицы для расчетов28-04-08_2006-2009с ИА" xfId="28"/>
    <cellStyle name="_Форма 6  РТК.xls(отчет по Адр пр. ЛО)" xfId="29"/>
    <cellStyle name="_Формат разбивки по МРСК_РСК" xfId="30"/>
    <cellStyle name="_Формат_для Согласования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Ăčďĺđńńűëęŕ" xfId="38"/>
    <cellStyle name="Áĺççŕůčňíűé" xfId="39"/>
    <cellStyle name="Äĺíĺćíűé [0]_(ňŕá 3č)" xfId="40"/>
    <cellStyle name="Äĺíĺćíűé_(ňŕá 3č)" xfId="41"/>
    <cellStyle name="Comma [0]_laroux" xfId="42"/>
    <cellStyle name="Comma_laroux" xfId="43"/>
    <cellStyle name="Comma0" xfId="44"/>
    <cellStyle name="Çŕůčňíűé" xfId="45"/>
    <cellStyle name="Currency [0]" xfId="46"/>
    <cellStyle name="Currency_laroux" xfId="47"/>
    <cellStyle name="Currency0" xfId="48"/>
    <cellStyle name="Date" xfId="49"/>
    <cellStyle name="Dates" xfId="50"/>
    <cellStyle name="E-mail" xfId="51"/>
    <cellStyle name="Euro" xfId="52"/>
    <cellStyle name="Fixed" xfId="53"/>
    <cellStyle name="Heading" xfId="54"/>
    <cellStyle name="Heading 1" xfId="55"/>
    <cellStyle name="Heading 2" xfId="56"/>
    <cellStyle name="Heading2" xfId="57"/>
    <cellStyle name="Îáű÷íűé__FES" xfId="58"/>
    <cellStyle name="Îňęđűâŕâřŕ˙ń˙ ăčďĺđńńűëęŕ" xfId="59"/>
    <cellStyle name="Inputs" xfId="60"/>
    <cellStyle name="Inputs (const)" xfId="61"/>
    <cellStyle name="Inputs Co" xfId="62"/>
    <cellStyle name="Normal_38" xfId="63"/>
    <cellStyle name="Normal1" xfId="64"/>
    <cellStyle name="Ôčíŕíńîâűé [0]_(ňŕá 3č)" xfId="65"/>
    <cellStyle name="Ôčíŕíńîâűé_(ňŕá 3č)" xfId="66"/>
    <cellStyle name="Price_Body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X" xfId="89"/>
    <cellStyle name="SAPBEXHLevel1" xfId="90"/>
    <cellStyle name="SAPBEXHLevel1X" xfId="91"/>
    <cellStyle name="SAPBEXHLevel2" xfId="92"/>
    <cellStyle name="SAPBEXHLevel2X" xfId="93"/>
    <cellStyle name="SAPBEXHLevel3" xfId="94"/>
    <cellStyle name="SAPBEXHLevel3X" xfId="95"/>
    <cellStyle name="SAPBEXinputData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undefined" xfId="106"/>
    <cellStyle name="Table Heading" xfId="107"/>
    <cellStyle name="Total" xfId="108"/>
    <cellStyle name="Беззащитный" xfId="109"/>
    <cellStyle name="Заголовок" xfId="4"/>
    <cellStyle name="ЗаголовокСтолбца" xfId="3"/>
    <cellStyle name="Защитный" xfId="110"/>
    <cellStyle name="Значение" xfId="111"/>
    <cellStyle name="Зоголовок" xfId="112"/>
    <cellStyle name="Итого" xfId="113"/>
    <cellStyle name="Мой заголовок" xfId="114"/>
    <cellStyle name="Мой заголовок листа" xfId="115"/>
    <cellStyle name="Мои наименования показателей" xfId="116"/>
    <cellStyle name="Обычный" xfId="0" builtinId="0"/>
    <cellStyle name="Обычный 2" xfId="117"/>
    <cellStyle name="Обычный 2 2" xfId="1"/>
    <cellStyle name="Обычный 2_Свод РТ, ИТК" xfId="118"/>
    <cellStyle name="Обычный 3" xfId="119"/>
    <cellStyle name="Обычный 4" xfId="120"/>
    <cellStyle name="Обычный 4 2" xfId="121"/>
    <cellStyle name="Обычный 4_Исходные данные для модели" xfId="122"/>
    <cellStyle name="Обычный 5" xfId="123"/>
    <cellStyle name="Обычный 6" xfId="124"/>
    <cellStyle name="Обычный 7" xfId="125"/>
    <cellStyle name="Обычный_Лист1" xfId="2"/>
    <cellStyle name="По центру с переносом" xfId="126"/>
    <cellStyle name="По ширине с переносом" xfId="127"/>
    <cellStyle name="Поле ввода" xfId="128"/>
    <cellStyle name="Процентный 2" xfId="5"/>
    <cellStyle name="Процентный 2 2" xfId="129"/>
    <cellStyle name="Процентный 2 3" xfId="130"/>
    <cellStyle name="Процентный 3" xfId="131"/>
    <cellStyle name="Стиль 1" xfId="132"/>
    <cellStyle name="Стиль 1 2" xfId="133"/>
    <cellStyle name="ТЕКСТ" xfId="134"/>
    <cellStyle name="Текстовый" xfId="135"/>
    <cellStyle name="Тысячи [0]_22гк" xfId="136"/>
    <cellStyle name="Тысячи_22гк" xfId="137"/>
    <cellStyle name="Финансовый 2" xfId="138"/>
    <cellStyle name="Финансовый 3" xfId="139"/>
    <cellStyle name="Формула" xfId="7"/>
    <cellStyle name="Формула 2" xfId="140"/>
    <cellStyle name="Формула_A РТ 2009 Рязаньэнерго" xfId="141"/>
    <cellStyle name="Формула_GRES.2007.5" xfId="6"/>
    <cellStyle name="ФормулаВБ" xfId="142"/>
    <cellStyle name="ФормулаНаКонтроль" xfId="143"/>
    <cellStyle name="Цифры по центру с десятыми" xfId="144"/>
    <cellStyle name="Џђћ–…ќ’ќ›‰" xfId="145"/>
    <cellStyle name="Шапка таблицы" xfId="1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WINDOWS\&#1056;&#1072;&#1073;&#1086;&#1095;&#1080;&#1081;%20&#1089;&#1090;&#1086;&#1083;\&#1069;&#1083;&#1077;&#1082;&#1090;&#1088;&#1086;%201%20&#1076;&#1077;&#1082;&#1072;&#1073;&#1088;&#1103;%202006\COMMON\JDANOVA\&#1060;&#1054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9%20&#1075;%202014%20&#1052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6;&#1086;&#1074;&#1072;/&#1060;&#1057;&#1058;%20&#1055;&#1088;&#1077;&#1076;&#1077;&#1083;&#1100;&#1085;&#1099;&#1077;%202007/&#1050;&#1072;&#1083;&#1091;&#1078;&#1089;&#1082;&#1072;&#1103;%20&#1086;&#1073;&#1083;&#1072;&#1089;&#1090;&#1100;%20&#1082;&#1086;&#1087;&#1080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&#1051;&#1072;&#1096;&#1086;&#1074;&#1072;\&#1060;&#1057;&#1058;%20&#1055;&#1088;&#1077;&#1076;&#1077;&#1083;&#1100;&#1085;&#1099;&#1077;%202007\&#1050;&#1072;&#1083;&#1091;&#1078;&#1089;&#1082;&#1072;&#1103;%20&#1086;&#1073;&#1083;&#1072;&#1089;&#1090;&#1100;%20&#1082;&#1086;&#1087;&#1080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6;&#1086;&#1074;&#1072;/&#1058;&#1072;&#1088;&#1080;&#1092;%202006%20&#1075;&#1086;&#1076;&#1072;%20-&#1088;&#1077;&#1075;&#1080;&#1086;&#10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&#1051;&#1072;&#1096;&#1086;&#1074;&#1072;\&#1058;&#1072;&#1088;&#1080;&#1092;%202006%20&#1075;&#1086;&#1076;&#1072;%20-&#1088;&#1077;&#1075;&#1080;&#1086;&#108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JDANOVA/&#1060;&#1054;/&#1050;&#1085;&#1080;&#1075;&#1072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COMMON\JDANOVA\&#1060;&#1054;\&#1050;&#1085;&#1080;&#1075;&#1072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69;&#1083;&#1077;&#1082;&#1090;&#1088;&#1086;%201%20&#1076;&#1077;&#1082;&#1072;&#1073;&#1088;&#1103;%202006/COMMON/JDANOVA/&#1060;&#1054;/&#1050;&#1085;&#1080;&#1075;&#1072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gh" refersTo="#ССЫЛКА!"/>
      <definedName name="k" refersTo="#ССЫЛКА!"/>
      <definedName name="VV" refersTo="#ССЫЛКА!"/>
      <definedName name="в23ё" refersTo="#ССЫЛКА!"/>
      <definedName name="вв" refersTo="#ССЫЛКА!"/>
      <definedName name="дд" refersTo="#ССЫЛКА!"/>
      <definedName name="ж" refersTo="#ССЫЛКА!"/>
      <definedName name="жд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олс" refersTo="#ССЫЛКА!"/>
      <definedName name="р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63827.921951999997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134050.751862</v>
          </cell>
          <cell r="AC11">
            <v>35894.969411999999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9040.1228429999992</v>
          </cell>
          <cell r="AC14">
            <v>24877.258491000001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1874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148534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6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64207.742399999996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134848.44689999998</v>
          </cell>
          <cell r="AC11">
            <v>36108.5694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9093.9178499999998</v>
          </cell>
          <cell r="AC14">
            <v>25025.295449999998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1911.48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151504.68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461.80500000000001</v>
          </cell>
          <cell r="AA20">
            <v>38702.594400000002</v>
          </cell>
          <cell r="AB20">
            <v>15.401999999999999</v>
          </cell>
          <cell r="AC20">
            <v>195.6054</v>
          </cell>
          <cell r="AD20">
            <v>39.984000000000002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63827.921951999997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134050.751862</v>
          </cell>
          <cell r="AC11">
            <v>35894.969411999999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9040.1228429999992</v>
          </cell>
          <cell r="AC14">
            <v>24877.258491000001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1874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148534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6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64207.742399999996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134848.44689999998</v>
          </cell>
          <cell r="AC11">
            <v>36108.5694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9093.9178499999998</v>
          </cell>
          <cell r="AC14">
            <v>25025.295449999998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1911.48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151504.68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461.80500000000001</v>
          </cell>
          <cell r="AA20">
            <v>38702.594400000002</v>
          </cell>
          <cell r="AB20">
            <v>15.401999999999999</v>
          </cell>
          <cell r="AC20">
            <v>195.6054</v>
          </cell>
          <cell r="AD20">
            <v>39.984000000000002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6 ФСТ"/>
      <sheetName val="2006 год"/>
      <sheetName val="Индексы"/>
      <sheetName val="Прогноз среднего 2007"/>
      <sheetName val="Прогноз КГРТ 2007"/>
      <sheetName val="П1.16"/>
      <sheetName val="П1.15"/>
    </sheetNames>
    <sheetDataSet>
      <sheetData sheetId="0">
        <row r="8">
          <cell r="G8">
            <v>2128587.5</v>
          </cell>
        </row>
        <row r="9">
          <cell r="G9">
            <v>3587.9</v>
          </cell>
        </row>
        <row r="11">
          <cell r="G11">
            <v>60288.959999999999</v>
          </cell>
          <cell r="AB11">
            <v>126618.26</v>
          </cell>
          <cell r="AC11">
            <v>33904.76</v>
          </cell>
        </row>
        <row r="12">
          <cell r="G12">
            <v>54.4</v>
          </cell>
          <cell r="AB12">
            <v>143.94</v>
          </cell>
          <cell r="AC12">
            <v>31.51</v>
          </cell>
        </row>
        <row r="14">
          <cell r="AB14">
            <v>8538.89</v>
          </cell>
          <cell r="AC14">
            <v>23497.93</v>
          </cell>
        </row>
        <row r="15">
          <cell r="AB15">
            <v>8.02</v>
          </cell>
          <cell r="AC15">
            <v>22.07</v>
          </cell>
        </row>
        <row r="17">
          <cell r="G17">
            <v>122</v>
          </cell>
          <cell r="H17">
            <v>73.290000000000006</v>
          </cell>
          <cell r="Q17">
            <v>14498</v>
          </cell>
          <cell r="R17">
            <v>1235.46</v>
          </cell>
          <cell r="S17">
            <v>194</v>
          </cell>
          <cell r="T17">
            <v>40</v>
          </cell>
          <cell r="U17">
            <v>178.4</v>
          </cell>
          <cell r="V17">
            <v>87.9</v>
          </cell>
          <cell r="Z17">
            <v>258.54000000000002</v>
          </cell>
          <cell r="AA17">
            <v>336.87</v>
          </cell>
          <cell r="AD17">
            <v>220.32</v>
          </cell>
        </row>
        <row r="18">
          <cell r="G18">
            <v>31017.200000000001</v>
          </cell>
          <cell r="H18">
            <v>1489.68</v>
          </cell>
          <cell r="I18">
            <v>402.04</v>
          </cell>
          <cell r="J18">
            <v>283.5</v>
          </cell>
          <cell r="K18">
            <v>156.09</v>
          </cell>
          <cell r="L18">
            <v>74.599999999999994</v>
          </cell>
          <cell r="M18">
            <v>260</v>
          </cell>
          <cell r="Q18">
            <v>277723</v>
          </cell>
          <cell r="R18">
            <v>25733.19</v>
          </cell>
          <cell r="S18">
            <v>12707.13</v>
          </cell>
          <cell r="T18">
            <v>5102.8</v>
          </cell>
          <cell r="U18">
            <v>2694.78</v>
          </cell>
          <cell r="V18">
            <v>1309.95</v>
          </cell>
          <cell r="W18">
            <v>1041.2</v>
          </cell>
          <cell r="Z18">
            <v>1526.71</v>
          </cell>
          <cell r="AA18">
            <v>17031.39</v>
          </cell>
          <cell r="AB18">
            <v>1714</v>
          </cell>
          <cell r="AC18">
            <v>1976.42</v>
          </cell>
          <cell r="AD18">
            <v>1045.4000000000001</v>
          </cell>
        </row>
        <row r="19">
          <cell r="G19">
            <v>8188.5</v>
          </cell>
          <cell r="H19">
            <v>393.28</v>
          </cell>
          <cell r="I19">
            <v>106.14</v>
          </cell>
          <cell r="J19">
            <v>74.8</v>
          </cell>
          <cell r="K19">
            <v>41.2</v>
          </cell>
          <cell r="L19">
            <v>19.399999999999999</v>
          </cell>
          <cell r="M19">
            <v>67.599999999999994</v>
          </cell>
          <cell r="Q19">
            <v>73319</v>
          </cell>
          <cell r="R19">
            <v>6793.56</v>
          </cell>
          <cell r="S19">
            <v>3354.68</v>
          </cell>
          <cell r="T19">
            <v>1347.18</v>
          </cell>
          <cell r="U19">
            <v>711.43</v>
          </cell>
          <cell r="V19">
            <v>345.92</v>
          </cell>
          <cell r="W19">
            <v>345.92</v>
          </cell>
          <cell r="Z19">
            <v>429</v>
          </cell>
          <cell r="AA19">
            <v>4479.26</v>
          </cell>
          <cell r="AB19">
            <v>503.9</v>
          </cell>
          <cell r="AC19">
            <v>519.79999999999995</v>
          </cell>
          <cell r="AD19">
            <v>275.98</v>
          </cell>
        </row>
        <row r="20">
          <cell r="G20">
            <v>1874</v>
          </cell>
          <cell r="Q20">
            <v>148534</v>
          </cell>
          <cell r="R20">
            <v>14790.77</v>
          </cell>
          <cell r="S20">
            <v>2380.4</v>
          </cell>
          <cell r="T20">
            <v>1348</v>
          </cell>
          <cell r="U20">
            <v>244.7</v>
          </cell>
          <cell r="V20">
            <v>80.599999999999994</v>
          </cell>
          <cell r="W20">
            <v>188.3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</row>
        <row r="21">
          <cell r="G21">
            <v>1211622.75</v>
          </cell>
        </row>
        <row r="25">
          <cell r="G25">
            <v>156147.6</v>
          </cell>
          <cell r="Q25">
            <v>0</v>
          </cell>
        </row>
        <row r="27">
          <cell r="G27">
            <v>9635.6</v>
          </cell>
          <cell r="Q27">
            <v>344921.9</v>
          </cell>
        </row>
        <row r="30">
          <cell r="G30">
            <v>1862.1</v>
          </cell>
          <cell r="Q30">
            <v>0</v>
          </cell>
        </row>
        <row r="31">
          <cell r="G31">
            <v>86444.2</v>
          </cell>
          <cell r="H31">
            <v>8533.4</v>
          </cell>
          <cell r="I31">
            <v>3280.7</v>
          </cell>
          <cell r="J31">
            <v>1383.3</v>
          </cell>
          <cell r="K31">
            <v>635</v>
          </cell>
          <cell r="L31">
            <v>131.30000000000001</v>
          </cell>
          <cell r="M31">
            <v>288.5</v>
          </cell>
          <cell r="Q31">
            <v>250576</v>
          </cell>
          <cell r="R31">
            <v>59356.6</v>
          </cell>
          <cell r="S31">
            <v>9960.85</v>
          </cell>
          <cell r="T31">
            <v>3654.7</v>
          </cell>
          <cell r="U31">
            <v>2125.16</v>
          </cell>
          <cell r="V31">
            <v>804.61</v>
          </cell>
          <cell r="W31">
            <v>1322.8</v>
          </cell>
          <cell r="Z31">
            <v>2051.38</v>
          </cell>
          <cell r="AA31">
            <v>21101.73</v>
          </cell>
          <cell r="AB31">
            <v>1006.3</v>
          </cell>
          <cell r="AC31">
            <v>1509.54</v>
          </cell>
          <cell r="AD31">
            <v>2038.35</v>
          </cell>
        </row>
        <row r="34">
          <cell r="G34">
            <v>6005</v>
          </cell>
          <cell r="Q34">
            <v>0</v>
          </cell>
        </row>
        <row r="35">
          <cell r="G35">
            <v>4235.8999999999996</v>
          </cell>
          <cell r="Q35">
            <v>0</v>
          </cell>
        </row>
        <row r="38">
          <cell r="G38">
            <v>3109.2</v>
          </cell>
          <cell r="Q38">
            <v>26149</v>
          </cell>
          <cell r="R38">
            <v>3150</v>
          </cell>
          <cell r="Z38">
            <v>1541.63</v>
          </cell>
          <cell r="AB38">
            <v>106.514</v>
          </cell>
          <cell r="AD38">
            <v>293.14</v>
          </cell>
        </row>
        <row r="40">
          <cell r="G40">
            <v>0</v>
          </cell>
          <cell r="Q40">
            <v>0</v>
          </cell>
        </row>
        <row r="41">
          <cell r="G41">
            <v>30149.599999999999</v>
          </cell>
          <cell r="H41">
            <v>216.5</v>
          </cell>
          <cell r="I41">
            <v>72.7</v>
          </cell>
          <cell r="J41">
            <v>29.504999999999999</v>
          </cell>
          <cell r="K41">
            <v>315.60000000000002</v>
          </cell>
          <cell r="L41">
            <v>22</v>
          </cell>
          <cell r="M41">
            <v>33.979999999999997</v>
          </cell>
          <cell r="Q41">
            <v>48343.41</v>
          </cell>
          <cell r="R41">
            <v>19743.3</v>
          </cell>
          <cell r="S41">
            <v>2363.25</v>
          </cell>
          <cell r="T41">
            <v>3372.06</v>
          </cell>
          <cell r="U41">
            <v>305.97000000000003</v>
          </cell>
          <cell r="V41">
            <v>410.61</v>
          </cell>
          <cell r="W41">
            <v>139.5</v>
          </cell>
          <cell r="Z41">
            <v>330.6</v>
          </cell>
          <cell r="AA41">
            <v>677.4</v>
          </cell>
          <cell r="AB41">
            <v>136.69999999999999</v>
          </cell>
          <cell r="AC41">
            <v>179.62</v>
          </cell>
          <cell r="AD41">
            <v>58.87</v>
          </cell>
        </row>
        <row r="42">
          <cell r="G42">
            <v>2200.1999999999998</v>
          </cell>
          <cell r="H42">
            <v>68.36</v>
          </cell>
          <cell r="I42">
            <v>14.7</v>
          </cell>
          <cell r="J42">
            <v>10.36</v>
          </cell>
          <cell r="K42">
            <v>4.9000000000000004</v>
          </cell>
          <cell r="L42">
            <v>6.7</v>
          </cell>
          <cell r="M42">
            <v>13.3</v>
          </cell>
          <cell r="Q42">
            <v>27558.44</v>
          </cell>
          <cell r="R42">
            <v>3253.03</v>
          </cell>
          <cell r="S42">
            <v>712.34</v>
          </cell>
          <cell r="T42">
            <v>1526.7</v>
          </cell>
          <cell r="U42">
            <v>199.9</v>
          </cell>
          <cell r="V42">
            <v>159.31</v>
          </cell>
          <cell r="W42">
            <v>171.2</v>
          </cell>
          <cell r="Z42">
            <v>620.42999999999995</v>
          </cell>
          <cell r="AA42">
            <v>1652.8</v>
          </cell>
          <cell r="AB42">
            <v>80.8</v>
          </cell>
          <cell r="AC42">
            <v>36.11</v>
          </cell>
          <cell r="AD42">
            <v>120.56</v>
          </cell>
        </row>
        <row r="44">
          <cell r="G44">
            <v>0</v>
          </cell>
          <cell r="Q44">
            <v>0</v>
          </cell>
        </row>
        <row r="47">
          <cell r="G47">
            <v>3205</v>
          </cell>
          <cell r="H47">
            <v>545.82000000000005</v>
          </cell>
          <cell r="I47">
            <v>237.59</v>
          </cell>
          <cell r="J47">
            <v>62.5</v>
          </cell>
          <cell r="K47">
            <v>51.7</v>
          </cell>
          <cell r="L47">
            <v>7.87</v>
          </cell>
          <cell r="M47">
            <v>17.795000000000002</v>
          </cell>
          <cell r="Q47">
            <v>3117.9</v>
          </cell>
          <cell r="R47">
            <v>545.82000000000005</v>
          </cell>
          <cell r="S47">
            <v>237.59</v>
          </cell>
          <cell r="T47">
            <v>62.5</v>
          </cell>
          <cell r="U47">
            <v>51.7</v>
          </cell>
          <cell r="V47">
            <v>7.87</v>
          </cell>
          <cell r="W47">
            <v>17.795000000000002</v>
          </cell>
          <cell r="Z47">
            <v>80.81</v>
          </cell>
          <cell r="AA47">
            <v>486.23</v>
          </cell>
          <cell r="AB47">
            <v>142.33000000000001</v>
          </cell>
          <cell r="AC47">
            <v>51.03</v>
          </cell>
          <cell r="AD47">
            <v>42.93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6 ФСТ"/>
      <sheetName val="2006 год"/>
      <sheetName val="Индексы"/>
      <sheetName val="Прогноз среднего 2007"/>
      <sheetName val="Прогноз КГРТ 2007"/>
      <sheetName val="П1.16"/>
      <sheetName val="П1.15"/>
    </sheetNames>
    <sheetDataSet>
      <sheetData sheetId="0">
        <row r="8">
          <cell r="G8">
            <v>2128587.5</v>
          </cell>
        </row>
        <row r="9">
          <cell r="G9">
            <v>3587.9</v>
          </cell>
        </row>
        <row r="11">
          <cell r="G11">
            <v>60288.959999999999</v>
          </cell>
          <cell r="AB11">
            <v>126618.26</v>
          </cell>
          <cell r="AC11">
            <v>33904.76</v>
          </cell>
        </row>
        <row r="12">
          <cell r="G12">
            <v>54.4</v>
          </cell>
          <cell r="AB12">
            <v>143.94</v>
          </cell>
          <cell r="AC12">
            <v>31.51</v>
          </cell>
        </row>
        <row r="14">
          <cell r="AB14">
            <v>8538.89</v>
          </cell>
          <cell r="AC14">
            <v>23497.93</v>
          </cell>
        </row>
        <row r="15">
          <cell r="AB15">
            <v>8.02</v>
          </cell>
          <cell r="AC15">
            <v>22.07</v>
          </cell>
        </row>
        <row r="17">
          <cell r="G17">
            <v>122</v>
          </cell>
          <cell r="H17">
            <v>73.290000000000006</v>
          </cell>
          <cell r="Q17">
            <v>14498</v>
          </cell>
          <cell r="R17">
            <v>1235.46</v>
          </cell>
          <cell r="S17">
            <v>194</v>
          </cell>
          <cell r="T17">
            <v>40</v>
          </cell>
          <cell r="U17">
            <v>178.4</v>
          </cell>
          <cell r="V17">
            <v>87.9</v>
          </cell>
          <cell r="Z17">
            <v>258.54000000000002</v>
          </cell>
          <cell r="AA17">
            <v>336.87</v>
          </cell>
          <cell r="AD17">
            <v>220.32</v>
          </cell>
        </row>
        <row r="18">
          <cell r="G18">
            <v>31017.200000000001</v>
          </cell>
          <cell r="H18">
            <v>1489.68</v>
          </cell>
          <cell r="I18">
            <v>402.04</v>
          </cell>
          <cell r="J18">
            <v>283.5</v>
          </cell>
          <cell r="K18">
            <v>156.09</v>
          </cell>
          <cell r="L18">
            <v>74.599999999999994</v>
          </cell>
          <cell r="M18">
            <v>260</v>
          </cell>
          <cell r="Q18">
            <v>277723</v>
          </cell>
          <cell r="R18">
            <v>25733.19</v>
          </cell>
          <cell r="S18">
            <v>12707.13</v>
          </cell>
          <cell r="T18">
            <v>5102.8</v>
          </cell>
          <cell r="U18">
            <v>2694.78</v>
          </cell>
          <cell r="V18">
            <v>1309.95</v>
          </cell>
          <cell r="W18">
            <v>1041.2</v>
          </cell>
          <cell r="Z18">
            <v>1526.71</v>
          </cell>
          <cell r="AA18">
            <v>17031.39</v>
          </cell>
          <cell r="AB18">
            <v>1714</v>
          </cell>
          <cell r="AC18">
            <v>1976.42</v>
          </cell>
          <cell r="AD18">
            <v>1045.4000000000001</v>
          </cell>
        </row>
        <row r="19">
          <cell r="G19">
            <v>8188.5</v>
          </cell>
          <cell r="H19">
            <v>393.28</v>
          </cell>
          <cell r="I19">
            <v>106.14</v>
          </cell>
          <cell r="J19">
            <v>74.8</v>
          </cell>
          <cell r="K19">
            <v>41.2</v>
          </cell>
          <cell r="L19">
            <v>19.399999999999999</v>
          </cell>
          <cell r="M19">
            <v>67.599999999999994</v>
          </cell>
          <cell r="Q19">
            <v>73319</v>
          </cell>
          <cell r="R19">
            <v>6793.56</v>
          </cell>
          <cell r="S19">
            <v>3354.68</v>
          </cell>
          <cell r="T19">
            <v>1347.18</v>
          </cell>
          <cell r="U19">
            <v>711.43</v>
          </cell>
          <cell r="V19">
            <v>345.92</v>
          </cell>
          <cell r="W19">
            <v>345.92</v>
          </cell>
          <cell r="Z19">
            <v>429</v>
          </cell>
          <cell r="AA19">
            <v>4479.26</v>
          </cell>
          <cell r="AB19">
            <v>503.9</v>
          </cell>
          <cell r="AC19">
            <v>519.79999999999995</v>
          </cell>
          <cell r="AD19">
            <v>275.98</v>
          </cell>
        </row>
        <row r="20">
          <cell r="G20">
            <v>1874</v>
          </cell>
          <cell r="Q20">
            <v>148534</v>
          </cell>
          <cell r="R20">
            <v>14790.77</v>
          </cell>
          <cell r="S20">
            <v>2380.4</v>
          </cell>
          <cell r="T20">
            <v>1348</v>
          </cell>
          <cell r="U20">
            <v>244.7</v>
          </cell>
          <cell r="V20">
            <v>80.599999999999994</v>
          </cell>
          <cell r="W20">
            <v>188.3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</row>
        <row r="21">
          <cell r="G21">
            <v>1211622.75</v>
          </cell>
        </row>
        <row r="25">
          <cell r="G25">
            <v>156147.6</v>
          </cell>
          <cell r="Q25">
            <v>0</v>
          </cell>
        </row>
        <row r="27">
          <cell r="G27">
            <v>9635.6</v>
          </cell>
          <cell r="Q27">
            <v>344921.9</v>
          </cell>
        </row>
        <row r="30">
          <cell r="G30">
            <v>1862.1</v>
          </cell>
          <cell r="Q30">
            <v>0</v>
          </cell>
        </row>
        <row r="31">
          <cell r="G31">
            <v>86444.2</v>
          </cell>
          <cell r="H31">
            <v>8533.4</v>
          </cell>
          <cell r="I31">
            <v>3280.7</v>
          </cell>
          <cell r="J31">
            <v>1383.3</v>
          </cell>
          <cell r="K31">
            <v>635</v>
          </cell>
          <cell r="L31">
            <v>131.30000000000001</v>
          </cell>
          <cell r="M31">
            <v>288.5</v>
          </cell>
          <cell r="Q31">
            <v>250576</v>
          </cell>
          <cell r="R31">
            <v>59356.6</v>
          </cell>
          <cell r="S31">
            <v>9960.85</v>
          </cell>
          <cell r="T31">
            <v>3654.7</v>
          </cell>
          <cell r="U31">
            <v>2125.16</v>
          </cell>
          <cell r="V31">
            <v>804.61</v>
          </cell>
          <cell r="W31">
            <v>1322.8</v>
          </cell>
          <cell r="Z31">
            <v>2051.38</v>
          </cell>
          <cell r="AA31">
            <v>21101.73</v>
          </cell>
          <cell r="AB31">
            <v>1006.3</v>
          </cell>
          <cell r="AC31">
            <v>1509.54</v>
          </cell>
          <cell r="AD31">
            <v>2038.35</v>
          </cell>
        </row>
        <row r="34">
          <cell r="G34">
            <v>6005</v>
          </cell>
          <cell r="Q34">
            <v>0</v>
          </cell>
        </row>
        <row r="35">
          <cell r="G35">
            <v>4235.8999999999996</v>
          </cell>
          <cell r="Q35">
            <v>0</v>
          </cell>
        </row>
        <row r="38">
          <cell r="G38">
            <v>3109.2</v>
          </cell>
          <cell r="Q38">
            <v>26149</v>
          </cell>
          <cell r="R38">
            <v>3150</v>
          </cell>
          <cell r="Z38">
            <v>1541.63</v>
          </cell>
          <cell r="AB38">
            <v>106.514</v>
          </cell>
          <cell r="AD38">
            <v>293.14</v>
          </cell>
        </row>
        <row r="40">
          <cell r="G40">
            <v>0</v>
          </cell>
          <cell r="Q40">
            <v>0</v>
          </cell>
        </row>
        <row r="41">
          <cell r="G41">
            <v>30149.599999999999</v>
          </cell>
          <cell r="H41">
            <v>216.5</v>
          </cell>
          <cell r="I41">
            <v>72.7</v>
          </cell>
          <cell r="J41">
            <v>29.504999999999999</v>
          </cell>
          <cell r="K41">
            <v>315.60000000000002</v>
          </cell>
          <cell r="L41">
            <v>22</v>
          </cell>
          <cell r="M41">
            <v>33.979999999999997</v>
          </cell>
          <cell r="Q41">
            <v>48343.41</v>
          </cell>
          <cell r="R41">
            <v>19743.3</v>
          </cell>
          <cell r="S41">
            <v>2363.25</v>
          </cell>
          <cell r="T41">
            <v>3372.06</v>
          </cell>
          <cell r="U41">
            <v>305.97000000000003</v>
          </cell>
          <cell r="V41">
            <v>410.61</v>
          </cell>
          <cell r="W41">
            <v>139.5</v>
          </cell>
          <cell r="Z41">
            <v>330.6</v>
          </cell>
          <cell r="AA41">
            <v>677.4</v>
          </cell>
          <cell r="AB41">
            <v>136.69999999999999</v>
          </cell>
          <cell r="AC41">
            <v>179.62</v>
          </cell>
          <cell r="AD41">
            <v>58.87</v>
          </cell>
        </row>
        <row r="42">
          <cell r="G42">
            <v>2200.1999999999998</v>
          </cell>
          <cell r="H42">
            <v>68.36</v>
          </cell>
          <cell r="I42">
            <v>14.7</v>
          </cell>
          <cell r="J42">
            <v>10.36</v>
          </cell>
          <cell r="K42">
            <v>4.9000000000000004</v>
          </cell>
          <cell r="L42">
            <v>6.7</v>
          </cell>
          <cell r="M42">
            <v>13.3</v>
          </cell>
          <cell r="Q42">
            <v>27558.44</v>
          </cell>
          <cell r="R42">
            <v>3253.03</v>
          </cell>
          <cell r="S42">
            <v>712.34</v>
          </cell>
          <cell r="T42">
            <v>1526.7</v>
          </cell>
          <cell r="U42">
            <v>199.9</v>
          </cell>
          <cell r="V42">
            <v>159.31</v>
          </cell>
          <cell r="W42">
            <v>171.2</v>
          </cell>
          <cell r="Z42">
            <v>620.42999999999995</v>
          </cell>
          <cell r="AA42">
            <v>1652.8</v>
          </cell>
          <cell r="AB42">
            <v>80.8</v>
          </cell>
          <cell r="AC42">
            <v>36.11</v>
          </cell>
          <cell r="AD42">
            <v>120.56</v>
          </cell>
        </row>
        <row r="44">
          <cell r="G44">
            <v>0</v>
          </cell>
          <cell r="Q44">
            <v>0</v>
          </cell>
        </row>
        <row r="47">
          <cell r="G47">
            <v>3205</v>
          </cell>
          <cell r="H47">
            <v>545.82000000000005</v>
          </cell>
          <cell r="I47">
            <v>237.59</v>
          </cell>
          <cell r="J47">
            <v>62.5</v>
          </cell>
          <cell r="K47">
            <v>51.7</v>
          </cell>
          <cell r="L47">
            <v>7.87</v>
          </cell>
          <cell r="M47">
            <v>17.795000000000002</v>
          </cell>
          <cell r="Q47">
            <v>3117.9</v>
          </cell>
          <cell r="R47">
            <v>545.82000000000005</v>
          </cell>
          <cell r="S47">
            <v>237.59</v>
          </cell>
          <cell r="T47">
            <v>62.5</v>
          </cell>
          <cell r="U47">
            <v>51.7</v>
          </cell>
          <cell r="V47">
            <v>7.87</v>
          </cell>
          <cell r="W47">
            <v>17.795000000000002</v>
          </cell>
          <cell r="Z47">
            <v>80.81</v>
          </cell>
          <cell r="AA47">
            <v>486.23</v>
          </cell>
          <cell r="AB47">
            <v>142.33000000000001</v>
          </cell>
          <cell r="AC47">
            <v>51.03</v>
          </cell>
          <cell r="AD47">
            <v>42.93</v>
          </cell>
        </row>
      </sheetData>
      <sheetData sheetId="1"/>
      <sheetData sheetId="2"/>
      <sheetData sheetId="3"/>
      <sheetData sheetId="4"/>
      <sheetData sheetId="5"/>
      <sheetData sheetId="6">
        <row r="36">
          <cell r="L36">
            <v>845916.21542595443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2002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="89" zoomScaleNormal="89" workbookViewId="0">
      <selection activeCell="H9" sqref="H9:H23"/>
    </sheetView>
  </sheetViews>
  <sheetFormatPr defaultRowHeight="12.75"/>
  <cols>
    <col min="1" max="1" width="5.7109375" style="2" customWidth="1"/>
    <col min="2" max="2" width="57.85546875" style="2" customWidth="1"/>
    <col min="3" max="3" width="11.28515625" style="2" customWidth="1"/>
    <col min="4" max="4" width="15.42578125" style="2" hidden="1" customWidth="1"/>
    <col min="5" max="5" width="14.42578125" style="2" hidden="1" customWidth="1"/>
    <col min="6" max="8" width="10.85546875" style="2" customWidth="1"/>
    <col min="9" max="10" width="9.140625" style="2"/>
    <col min="11" max="11" width="10.5703125" style="2" bestFit="1" customWidth="1"/>
    <col min="12" max="16384" width="9.140625" style="2"/>
  </cols>
  <sheetData>
    <row r="1" spans="1:10" ht="18">
      <c r="A1" s="3"/>
      <c r="B1" s="4"/>
      <c r="C1" s="4"/>
      <c r="D1" s="4"/>
      <c r="E1" s="4"/>
      <c r="F1" s="4"/>
      <c r="G1" s="1"/>
    </row>
    <row r="2" spans="1:10" ht="18">
      <c r="A2" s="5"/>
      <c r="B2" s="193" t="s">
        <v>0</v>
      </c>
      <c r="C2" s="193"/>
      <c r="D2" s="193"/>
      <c r="E2" s="193"/>
      <c r="F2" s="193"/>
      <c r="G2" s="1"/>
    </row>
    <row r="3" spans="1:10" ht="13.5" customHeight="1" thickBot="1">
      <c r="A3" s="6"/>
      <c r="B3" s="7"/>
      <c r="C3" s="7"/>
      <c r="D3" s="7"/>
      <c r="E3" s="7"/>
      <c r="F3" s="7"/>
      <c r="G3" s="8"/>
      <c r="H3" s="9"/>
      <c r="I3" s="9"/>
    </row>
    <row r="4" spans="1:10" ht="17.25" customHeight="1" thickBot="1">
      <c r="A4" s="204" t="s">
        <v>1</v>
      </c>
      <c r="B4" s="205"/>
      <c r="C4" s="10"/>
      <c r="D4" s="10"/>
      <c r="E4" s="10"/>
      <c r="F4" s="11"/>
      <c r="G4" s="45"/>
      <c r="H4" s="46"/>
      <c r="I4" s="9"/>
    </row>
    <row r="5" spans="1:10" ht="26.25" thickBot="1">
      <c r="A5" s="216"/>
      <c r="B5" s="217"/>
      <c r="C5" s="47" t="s">
        <v>2</v>
      </c>
      <c r="D5" s="48" t="s">
        <v>3</v>
      </c>
      <c r="E5" s="49">
        <v>2010</v>
      </c>
      <c r="F5" s="194" t="s">
        <v>75</v>
      </c>
      <c r="G5" s="12">
        <v>2018</v>
      </c>
      <c r="H5" s="12">
        <v>2019</v>
      </c>
      <c r="I5" s="20"/>
      <c r="J5" s="50"/>
    </row>
    <row r="6" spans="1:10" ht="21" customHeight="1">
      <c r="A6" s="218" t="s">
        <v>4</v>
      </c>
      <c r="B6" s="219"/>
      <c r="C6" s="51" t="s">
        <v>5</v>
      </c>
      <c r="D6" s="52"/>
      <c r="E6" s="53"/>
      <c r="F6" s="195">
        <v>4.7E-2</v>
      </c>
      <c r="G6" s="13">
        <v>0.05</v>
      </c>
      <c r="H6" s="13">
        <v>0.05</v>
      </c>
      <c r="I6" s="20"/>
      <c r="J6" s="50"/>
    </row>
    <row r="7" spans="1:10" ht="21.75" customHeight="1">
      <c r="A7" s="207" t="s">
        <v>6</v>
      </c>
      <c r="B7" s="208"/>
      <c r="C7" s="54" t="s">
        <v>5</v>
      </c>
      <c r="D7" s="52"/>
      <c r="E7" s="55">
        <v>0.01</v>
      </c>
      <c r="F7" s="196">
        <v>0.01</v>
      </c>
      <c r="G7" s="14">
        <v>0.01</v>
      </c>
      <c r="H7" s="14">
        <v>0.01</v>
      </c>
      <c r="I7" s="20"/>
      <c r="J7" s="50"/>
    </row>
    <row r="8" spans="1:10" ht="22.5" customHeight="1">
      <c r="A8" s="207" t="s">
        <v>7</v>
      </c>
      <c r="B8" s="208"/>
      <c r="C8" s="54" t="s">
        <v>8</v>
      </c>
      <c r="D8" s="56"/>
      <c r="E8" s="57">
        <v>109293</v>
      </c>
      <c r="F8" s="197">
        <v>550.75900000000001</v>
      </c>
      <c r="G8" s="15" t="e">
        <f>#REF!</f>
        <v>#REF!</v>
      </c>
      <c r="H8" s="15"/>
      <c r="I8" s="20"/>
      <c r="J8" s="50"/>
    </row>
    <row r="9" spans="1:10" ht="18.75" customHeight="1">
      <c r="A9" s="207" t="s">
        <v>9</v>
      </c>
      <c r="B9" s="208"/>
      <c r="C9" s="54" t="s">
        <v>5</v>
      </c>
      <c r="D9" s="52"/>
      <c r="E9" s="58">
        <v>2.0974475591402118E-2</v>
      </c>
      <c r="F9" s="198">
        <v>0</v>
      </c>
      <c r="G9" s="16" t="e">
        <f>IF(#REF!=0,0,(G8-#REF!)/#REF!)</f>
        <v>#REF!</v>
      </c>
      <c r="H9" s="16"/>
      <c r="I9" s="20"/>
      <c r="J9" s="50"/>
    </row>
    <row r="10" spans="1:10" ht="30" customHeight="1" thickBot="1">
      <c r="A10" s="209" t="s">
        <v>10</v>
      </c>
      <c r="B10" s="210"/>
      <c r="C10" s="59" t="s">
        <v>5</v>
      </c>
      <c r="D10" s="60"/>
      <c r="E10" s="61"/>
      <c r="F10" s="199">
        <v>0.75</v>
      </c>
      <c r="G10" s="17">
        <v>0.75</v>
      </c>
      <c r="H10" s="17"/>
      <c r="I10" s="20"/>
      <c r="J10" s="50"/>
    </row>
    <row r="11" spans="1:10" ht="18.75" customHeight="1" thickBot="1">
      <c r="A11" s="211" t="s">
        <v>11</v>
      </c>
      <c r="B11" s="212"/>
      <c r="C11" s="62"/>
      <c r="D11" s="63"/>
      <c r="E11" s="64"/>
      <c r="F11" s="200">
        <f>(1+F6)*(1-F7)*(1+F9*F10)</f>
        <v>1.03653</v>
      </c>
      <c r="G11" s="18" t="e">
        <f>(1+G6)*(1-G7)*(1+G9*G10)</f>
        <v>#REF!</v>
      </c>
      <c r="H11" s="18"/>
      <c r="I11" s="20"/>
      <c r="J11" s="50"/>
    </row>
    <row r="12" spans="1:10">
      <c r="A12" s="65"/>
      <c r="B12" s="65"/>
      <c r="C12" s="65"/>
      <c r="D12" s="65"/>
      <c r="E12" s="65"/>
      <c r="F12" s="66"/>
      <c r="G12" s="19"/>
      <c r="H12" s="20"/>
      <c r="I12" s="20"/>
      <c r="J12" s="67"/>
    </row>
    <row r="13" spans="1:10" ht="18.75" thickBot="1">
      <c r="A13" s="68" t="s">
        <v>12</v>
      </c>
      <c r="B13" s="69"/>
      <c r="C13" s="69"/>
      <c r="D13" s="69"/>
      <c r="E13" s="69"/>
      <c r="F13" s="69"/>
      <c r="G13" s="19"/>
      <c r="H13" s="20"/>
      <c r="I13" s="20"/>
      <c r="J13" s="67"/>
    </row>
    <row r="14" spans="1:10" ht="39" thickBot="1">
      <c r="A14" s="70" t="s">
        <v>13</v>
      </c>
      <c r="B14" s="71" t="s">
        <v>14</v>
      </c>
      <c r="C14" s="72" t="s">
        <v>2</v>
      </c>
      <c r="D14" s="73" t="s">
        <v>3</v>
      </c>
      <c r="E14" s="74" t="s">
        <v>15</v>
      </c>
      <c r="F14" s="75" t="str">
        <f t="shared" ref="F14:G14" si="0">F5</f>
        <v>2016г.</v>
      </c>
      <c r="G14" s="21">
        <f t="shared" si="0"/>
        <v>2018</v>
      </c>
      <c r="H14" s="21"/>
      <c r="I14" s="20"/>
      <c r="J14" s="67"/>
    </row>
    <row r="15" spans="1:10" ht="18" customHeight="1">
      <c r="A15" s="76" t="s">
        <v>16</v>
      </c>
      <c r="B15" s="77" t="s">
        <v>17</v>
      </c>
      <c r="C15" s="78" t="s">
        <v>18</v>
      </c>
      <c r="D15" s="79">
        <v>259796</v>
      </c>
      <c r="E15" s="80">
        <v>170993</v>
      </c>
      <c r="F15" s="81">
        <v>1394.8554864406779</v>
      </c>
      <c r="G15" s="22" t="e">
        <f t="shared" ref="G15" si="1">G16+G17</f>
        <v>#REF!</v>
      </c>
      <c r="H15" s="22"/>
      <c r="I15" s="20"/>
      <c r="J15" s="67"/>
    </row>
    <row r="16" spans="1:10" ht="26.25" customHeight="1">
      <c r="A16" s="82" t="s">
        <v>19</v>
      </c>
      <c r="B16" s="83" t="s">
        <v>20</v>
      </c>
      <c r="C16" s="84" t="s">
        <v>18</v>
      </c>
      <c r="D16" s="85">
        <v>67280</v>
      </c>
      <c r="E16" s="86">
        <v>60552</v>
      </c>
      <c r="F16" s="87">
        <v>1259.2622661016949</v>
      </c>
      <c r="G16" s="22" t="e">
        <f>#REF!*G11</f>
        <v>#REF!</v>
      </c>
      <c r="H16" s="22"/>
      <c r="I16" s="20"/>
      <c r="J16" s="67"/>
    </row>
    <row r="17" spans="1:10" ht="36.75" customHeight="1">
      <c r="A17" s="82" t="s">
        <v>21</v>
      </c>
      <c r="B17" s="83" t="s">
        <v>22</v>
      </c>
      <c r="C17" s="84" t="s">
        <v>18</v>
      </c>
      <c r="D17" s="85">
        <v>192516</v>
      </c>
      <c r="E17" s="86">
        <v>110441</v>
      </c>
      <c r="F17" s="87">
        <v>135.59322033898306</v>
      </c>
      <c r="G17" s="22" t="e">
        <f>#REF!*G11</f>
        <v>#REF!</v>
      </c>
      <c r="H17" s="22"/>
      <c r="I17" s="20"/>
      <c r="J17" s="67"/>
    </row>
    <row r="18" spans="1:10" ht="18" customHeight="1">
      <c r="A18" s="82" t="s">
        <v>23</v>
      </c>
      <c r="B18" s="83" t="s">
        <v>24</v>
      </c>
      <c r="C18" s="84" t="s">
        <v>18</v>
      </c>
      <c r="D18" s="85">
        <v>426680</v>
      </c>
      <c r="E18" s="86">
        <v>596200</v>
      </c>
      <c r="F18" s="87">
        <v>1002.21921042552</v>
      </c>
      <c r="G18" s="22" t="e">
        <f>#REF!*G11</f>
        <v>#REF!</v>
      </c>
      <c r="H18" s="22"/>
      <c r="I18" s="20"/>
      <c r="J18" s="67"/>
    </row>
    <row r="19" spans="1:10" ht="18" customHeight="1">
      <c r="A19" s="82" t="s">
        <v>25</v>
      </c>
      <c r="B19" s="83" t="s">
        <v>26</v>
      </c>
      <c r="C19" s="84" t="s">
        <v>18</v>
      </c>
      <c r="D19" s="85"/>
      <c r="E19" s="86"/>
      <c r="F19" s="88">
        <v>0</v>
      </c>
      <c r="G19" s="22" t="e">
        <f>#REF!*G11</f>
        <v>#REF!</v>
      </c>
      <c r="H19" s="22"/>
      <c r="I19" s="20"/>
      <c r="J19" s="67"/>
    </row>
    <row r="20" spans="1:10" ht="18" customHeight="1">
      <c r="A20" s="82" t="s">
        <v>27</v>
      </c>
      <c r="B20" s="89" t="s">
        <v>28</v>
      </c>
      <c r="C20" s="84" t="s">
        <v>18</v>
      </c>
      <c r="D20" s="85"/>
      <c r="E20" s="86"/>
      <c r="F20" s="90">
        <v>0</v>
      </c>
      <c r="G20" s="22"/>
      <c r="H20" s="22"/>
      <c r="I20" s="20"/>
      <c r="J20" s="67"/>
    </row>
    <row r="21" spans="1:10" ht="18" customHeight="1">
      <c r="A21" s="82" t="s">
        <v>29</v>
      </c>
      <c r="B21" s="83" t="s">
        <v>30</v>
      </c>
      <c r="C21" s="84" t="s">
        <v>18</v>
      </c>
      <c r="D21" s="85"/>
      <c r="E21" s="86"/>
      <c r="F21" s="91">
        <v>4.7952599999999999</v>
      </c>
      <c r="G21" s="22" t="e">
        <f>#REF!*G11</f>
        <v>#REF!</v>
      </c>
      <c r="H21" s="22"/>
      <c r="I21" s="20"/>
      <c r="J21" s="67"/>
    </row>
    <row r="22" spans="1:10" ht="9.75" customHeight="1" thickBot="1">
      <c r="A22" s="92"/>
      <c r="B22" s="93"/>
      <c r="C22" s="94"/>
      <c r="D22" s="95"/>
      <c r="E22" s="96"/>
      <c r="F22" s="97"/>
      <c r="G22" s="23"/>
      <c r="H22" s="23"/>
      <c r="I22" s="20"/>
      <c r="J22" s="67"/>
    </row>
    <row r="23" spans="1:10" ht="23.25" customHeight="1" thickBot="1">
      <c r="A23" s="98"/>
      <c r="B23" s="99" t="s">
        <v>31</v>
      </c>
      <c r="C23" s="100" t="s">
        <v>18</v>
      </c>
      <c r="D23" s="101">
        <v>859285</v>
      </c>
      <c r="E23" s="102">
        <v>922721</v>
      </c>
      <c r="F23" s="103">
        <f t="shared" ref="F23:G23" si="2">F15+F18+F19+F20+F21</f>
        <v>2401.8699568661978</v>
      </c>
      <c r="G23" s="24" t="e">
        <f t="shared" si="2"/>
        <v>#REF!</v>
      </c>
      <c r="H23" s="24"/>
      <c r="I23" s="20"/>
      <c r="J23" s="67"/>
    </row>
    <row r="24" spans="1:10" ht="13.5" thickBot="1">
      <c r="A24" s="104"/>
      <c r="B24" s="105"/>
      <c r="C24" s="105"/>
      <c r="D24" s="105"/>
      <c r="E24" s="105"/>
      <c r="F24" s="106"/>
      <c r="G24" s="25"/>
      <c r="H24" s="26"/>
      <c r="I24" s="26"/>
      <c r="J24" s="50"/>
    </row>
    <row r="25" spans="1:10" ht="18.75" thickBot="1">
      <c r="A25" s="107" t="s">
        <v>32</v>
      </c>
      <c r="B25" s="108"/>
      <c r="C25" s="109"/>
      <c r="D25" s="109"/>
      <c r="E25" s="109"/>
      <c r="F25" s="110"/>
      <c r="G25" s="25"/>
      <c r="H25" s="26"/>
      <c r="I25" s="26"/>
      <c r="J25" s="50"/>
    </row>
    <row r="26" spans="1:10" ht="26.25" thickBot="1">
      <c r="A26" s="111" t="s">
        <v>13</v>
      </c>
      <c r="B26" s="47" t="s">
        <v>14</v>
      </c>
      <c r="C26" s="47" t="s">
        <v>2</v>
      </c>
      <c r="D26" s="112" t="s">
        <v>3</v>
      </c>
      <c r="E26" s="113">
        <v>2010</v>
      </c>
      <c r="F26" s="114" t="str">
        <f t="shared" ref="F26:H26" si="3">F5</f>
        <v>2016г.</v>
      </c>
      <c r="G26" s="21">
        <f t="shared" si="3"/>
        <v>2018</v>
      </c>
      <c r="H26" s="21">
        <f t="shared" si="3"/>
        <v>2019</v>
      </c>
      <c r="I26" s="20"/>
      <c r="J26" s="67"/>
    </row>
    <row r="27" spans="1:10" ht="25.5">
      <c r="A27" s="115" t="s">
        <v>33</v>
      </c>
      <c r="B27" s="116" t="s">
        <v>34</v>
      </c>
      <c r="C27" s="117" t="s">
        <v>18</v>
      </c>
      <c r="D27" s="118">
        <v>741855</v>
      </c>
      <c r="E27" s="119">
        <v>1098405.05</v>
      </c>
      <c r="F27" s="120">
        <v>0</v>
      </c>
      <c r="G27" s="27">
        <v>0</v>
      </c>
      <c r="H27" s="27">
        <v>0</v>
      </c>
      <c r="I27" s="20"/>
      <c r="J27" s="67"/>
    </row>
    <row r="28" spans="1:10">
      <c r="A28" s="121" t="s">
        <v>35</v>
      </c>
      <c r="B28" s="122" t="s">
        <v>36</v>
      </c>
      <c r="C28" s="123" t="s">
        <v>18</v>
      </c>
      <c r="D28" s="124">
        <v>21152</v>
      </c>
      <c r="E28" s="125">
        <v>23690</v>
      </c>
      <c r="F28" s="126">
        <v>28272.417897881511</v>
      </c>
      <c r="G28" s="27" t="e">
        <f>#REF!*1.01</f>
        <v>#REF!</v>
      </c>
      <c r="H28" s="27"/>
      <c r="I28" s="20"/>
      <c r="J28" s="67"/>
    </row>
    <row r="29" spans="1:10">
      <c r="A29" s="121" t="s">
        <v>37</v>
      </c>
      <c r="B29" s="122" t="s">
        <v>38</v>
      </c>
      <c r="C29" s="123" t="s">
        <v>18</v>
      </c>
      <c r="D29" s="124"/>
      <c r="E29" s="125"/>
      <c r="F29" s="126">
        <v>6.963000000000001</v>
      </c>
      <c r="G29" s="27" t="e">
        <f>#REF!*1.11</f>
        <v>#REF!</v>
      </c>
      <c r="H29" s="27"/>
      <c r="I29" s="20"/>
      <c r="J29" s="67"/>
    </row>
    <row r="30" spans="1:10">
      <c r="A30" s="127" t="s">
        <v>39</v>
      </c>
      <c r="B30" s="122" t="s">
        <v>40</v>
      </c>
      <c r="C30" s="84" t="s">
        <v>18</v>
      </c>
      <c r="D30" s="128">
        <v>112644</v>
      </c>
      <c r="E30" s="129">
        <v>157396.79999999999</v>
      </c>
      <c r="F30" s="130">
        <v>304.67463996935805</v>
      </c>
      <c r="G30" s="28" t="e">
        <f>G18*0.344</f>
        <v>#REF!</v>
      </c>
      <c r="H30" s="28"/>
      <c r="I30" s="20"/>
      <c r="J30" s="67"/>
    </row>
    <row r="31" spans="1:10">
      <c r="A31" s="121" t="s">
        <v>41</v>
      </c>
      <c r="B31" s="131" t="s">
        <v>42</v>
      </c>
      <c r="C31" s="84" t="s">
        <v>18</v>
      </c>
      <c r="D31" s="124"/>
      <c r="E31" s="125"/>
      <c r="F31" s="132">
        <v>1487.7020685695993</v>
      </c>
      <c r="G31" s="27" t="e">
        <f t="shared" ref="G31" si="4">SUM(G32:G37)</f>
        <v>#REF!</v>
      </c>
      <c r="H31" s="27"/>
      <c r="I31" s="20"/>
      <c r="J31" s="67"/>
    </row>
    <row r="32" spans="1:10">
      <c r="A32" s="121" t="s">
        <v>43</v>
      </c>
      <c r="B32" s="133" t="s">
        <v>44</v>
      </c>
      <c r="C32" s="84" t="s">
        <v>18</v>
      </c>
      <c r="D32" s="124"/>
      <c r="E32" s="125"/>
      <c r="F32" s="132"/>
      <c r="G32" s="27"/>
      <c r="H32" s="27"/>
      <c r="I32" s="20"/>
      <c r="J32" s="67"/>
    </row>
    <row r="33" spans="1:10">
      <c r="A33" s="121" t="s">
        <v>45</v>
      </c>
      <c r="B33" s="133" t="s">
        <v>46</v>
      </c>
      <c r="C33" s="84" t="s">
        <v>18</v>
      </c>
      <c r="D33" s="124"/>
      <c r="E33" s="125"/>
      <c r="F33" s="126">
        <v>0</v>
      </c>
      <c r="G33" s="27">
        <v>0</v>
      </c>
      <c r="H33" s="27"/>
      <c r="I33" s="20"/>
      <c r="J33" s="67"/>
    </row>
    <row r="34" spans="1:10">
      <c r="A34" s="121" t="s">
        <v>47</v>
      </c>
      <c r="B34" s="133" t="s">
        <v>48</v>
      </c>
      <c r="C34" s="84" t="s">
        <v>18</v>
      </c>
      <c r="D34" s="124"/>
      <c r="E34" s="125"/>
      <c r="F34" s="126">
        <v>0</v>
      </c>
      <c r="G34" s="27"/>
      <c r="H34" s="27"/>
      <c r="I34" s="20"/>
      <c r="J34" s="67"/>
    </row>
    <row r="35" spans="1:10">
      <c r="A35" s="121" t="s">
        <v>49</v>
      </c>
      <c r="B35" s="133" t="s">
        <v>50</v>
      </c>
      <c r="C35" s="84" t="s">
        <v>18</v>
      </c>
      <c r="D35" s="124"/>
      <c r="E35" s="125"/>
      <c r="F35" s="126">
        <v>32.534318569599385</v>
      </c>
      <c r="G35" s="27" t="e">
        <f>#REF!*(1+G6)</f>
        <v>#REF!</v>
      </c>
      <c r="H35" s="27"/>
      <c r="I35" s="20"/>
      <c r="J35" s="67"/>
    </row>
    <row r="36" spans="1:10" ht="25.5">
      <c r="A36" s="121" t="s">
        <v>51</v>
      </c>
      <c r="B36" s="133" t="s">
        <v>52</v>
      </c>
      <c r="C36" s="84" t="s">
        <v>18</v>
      </c>
      <c r="D36" s="124"/>
      <c r="E36" s="125"/>
      <c r="F36" s="126">
        <v>1443.3889999999999</v>
      </c>
      <c r="G36" s="27" t="e">
        <f>#REF!*(1+G6)</f>
        <v>#REF!</v>
      </c>
      <c r="H36" s="27"/>
      <c r="I36" s="20"/>
      <c r="J36" s="67"/>
    </row>
    <row r="37" spans="1:10">
      <c r="A37" s="121" t="s">
        <v>53</v>
      </c>
      <c r="B37" s="133" t="s">
        <v>54</v>
      </c>
      <c r="C37" s="84" t="s">
        <v>18</v>
      </c>
      <c r="D37" s="124"/>
      <c r="E37" s="125"/>
      <c r="F37" s="126">
        <v>11.778749999999999</v>
      </c>
      <c r="G37" s="27" t="e">
        <f>#REF!*(1+G6)</f>
        <v>#REF!</v>
      </c>
      <c r="H37" s="27"/>
      <c r="I37" s="20"/>
      <c r="J37" s="67"/>
    </row>
    <row r="38" spans="1:10">
      <c r="A38" s="134"/>
      <c r="B38" s="135"/>
      <c r="C38" s="136"/>
      <c r="D38" s="65"/>
      <c r="E38" s="65"/>
      <c r="F38" s="137"/>
      <c r="G38" s="29"/>
      <c r="H38" s="29"/>
      <c r="I38" s="20"/>
      <c r="J38" s="67"/>
    </row>
    <row r="39" spans="1:10">
      <c r="A39" s="127" t="s">
        <v>55</v>
      </c>
      <c r="B39" s="138" t="s">
        <v>56</v>
      </c>
      <c r="C39" s="84" t="s">
        <v>18</v>
      </c>
      <c r="D39" s="139">
        <v>31266</v>
      </c>
      <c r="E39" s="140">
        <v>24821</v>
      </c>
      <c r="F39" s="141">
        <v>250.42</v>
      </c>
      <c r="G39" s="28">
        <f t="shared" ref="G39" si="5">SUM(G40:G42)</f>
        <v>0</v>
      </c>
      <c r="H39" s="28"/>
      <c r="I39" s="20"/>
      <c r="J39" s="67"/>
    </row>
    <row r="40" spans="1:10">
      <c r="A40" s="127" t="s">
        <v>57</v>
      </c>
      <c r="B40" s="142" t="s">
        <v>58</v>
      </c>
      <c r="C40" s="84" t="s">
        <v>18</v>
      </c>
      <c r="D40" s="128">
        <v>1462</v>
      </c>
      <c r="E40" s="129">
        <v>1316</v>
      </c>
      <c r="F40" s="130">
        <v>0</v>
      </c>
      <c r="G40" s="30"/>
      <c r="H40" s="30"/>
      <c r="I40" s="20"/>
      <c r="J40" s="67"/>
    </row>
    <row r="41" spans="1:10">
      <c r="A41" s="127" t="s">
        <v>59</v>
      </c>
      <c r="B41" s="142" t="s">
        <v>60</v>
      </c>
      <c r="C41" s="84" t="s">
        <v>18</v>
      </c>
      <c r="D41" s="128"/>
      <c r="E41" s="129"/>
      <c r="F41" s="130">
        <v>0</v>
      </c>
      <c r="G41" s="30"/>
      <c r="H41" s="30"/>
      <c r="I41" s="20"/>
      <c r="J41" s="67"/>
    </row>
    <row r="42" spans="1:10">
      <c r="A42" s="127" t="s">
        <v>61</v>
      </c>
      <c r="B42" s="142" t="s">
        <v>62</v>
      </c>
      <c r="C42" s="84" t="s">
        <v>18</v>
      </c>
      <c r="D42" s="128">
        <v>28650</v>
      </c>
      <c r="E42" s="129">
        <v>22466</v>
      </c>
      <c r="F42" s="130">
        <v>250.42</v>
      </c>
      <c r="G42" s="30"/>
      <c r="H42" s="30"/>
      <c r="I42" s="20"/>
      <c r="J42" s="67"/>
    </row>
    <row r="43" spans="1:10">
      <c r="A43" s="127" t="s">
        <v>63</v>
      </c>
      <c r="B43" s="138" t="s">
        <v>64</v>
      </c>
      <c r="C43" s="84" t="s">
        <v>18</v>
      </c>
      <c r="D43" s="128">
        <v>1154</v>
      </c>
      <c r="E43" s="129">
        <v>1039</v>
      </c>
      <c r="F43" s="143">
        <v>0.2</v>
      </c>
      <c r="G43" s="30" t="e">
        <f>(G27+G19)/0.8*0.2</f>
        <v>#REF!</v>
      </c>
      <c r="H43" s="30"/>
      <c r="I43" s="20"/>
      <c r="J43" s="67"/>
    </row>
    <row r="44" spans="1:10">
      <c r="A44" s="144"/>
      <c r="B44" s="145"/>
      <c r="C44" s="136"/>
      <c r="D44" s="65"/>
      <c r="E44" s="65"/>
      <c r="F44" s="146"/>
      <c r="G44" s="29"/>
      <c r="H44" s="29"/>
      <c r="I44" s="20"/>
      <c r="J44" s="67"/>
    </row>
    <row r="45" spans="1:10" ht="13.5" thickBot="1">
      <c r="A45" s="147" t="s">
        <v>65</v>
      </c>
      <c r="B45" s="148" t="s">
        <v>66</v>
      </c>
      <c r="C45" s="149" t="s">
        <v>18</v>
      </c>
      <c r="D45" s="150">
        <v>31185</v>
      </c>
      <c r="E45" s="151">
        <v>241329</v>
      </c>
      <c r="F45" s="152">
        <v>9516.3149999999987</v>
      </c>
      <c r="G45" s="31">
        <v>0</v>
      </c>
      <c r="H45" s="31">
        <v>0</v>
      </c>
      <c r="I45" s="20"/>
      <c r="J45" s="67"/>
    </row>
    <row r="46" spans="1:10" ht="21" customHeight="1" thickBot="1">
      <c r="A46" s="153"/>
      <c r="B46" s="154" t="s">
        <v>67</v>
      </c>
      <c r="C46" s="155" t="s">
        <v>18</v>
      </c>
      <c r="D46" s="156">
        <v>1106399</v>
      </c>
      <c r="E46" s="157">
        <v>1684561.2224629198</v>
      </c>
      <c r="F46" s="158">
        <f>F27+F28+F29+F30+F31+F39+F43+F45</f>
        <v>39838.692606420467</v>
      </c>
      <c r="G46" s="32" t="e">
        <f>G27+G28+G30+G31+G39+G43+G45</f>
        <v>#REF!</v>
      </c>
      <c r="H46" s="32">
        <f>H27+H28+H30+H31+H39+H43+H45</f>
        <v>0</v>
      </c>
      <c r="I46" s="20"/>
      <c r="J46" s="67"/>
    </row>
    <row r="47" spans="1:10" ht="13.5" thickBot="1">
      <c r="A47" s="159"/>
      <c r="B47" s="160"/>
      <c r="C47" s="160"/>
      <c r="D47" s="160"/>
      <c r="E47" s="160"/>
      <c r="F47" s="161"/>
      <c r="G47" s="33"/>
      <c r="H47" s="33"/>
      <c r="I47" s="20"/>
      <c r="J47" s="67"/>
    </row>
    <row r="48" spans="1:10" ht="33.75" thickBot="1">
      <c r="A48" s="213" t="s">
        <v>68</v>
      </c>
      <c r="B48" s="214"/>
      <c r="C48" s="162" t="s">
        <v>18</v>
      </c>
      <c r="D48" s="163">
        <v>1106399</v>
      </c>
      <c r="E48" s="164">
        <v>1684561.2224629198</v>
      </c>
      <c r="F48" s="201">
        <f t="shared" ref="F48:H48" si="6">F23+F46</f>
        <v>42240.562563286665</v>
      </c>
      <c r="G48" s="34" t="e">
        <f t="shared" si="6"/>
        <v>#REF!</v>
      </c>
      <c r="H48" s="34">
        <f t="shared" si="6"/>
        <v>0</v>
      </c>
      <c r="I48" s="26"/>
      <c r="J48" s="50"/>
    </row>
    <row r="49" spans="1:11">
      <c r="A49" s="165"/>
      <c r="B49" s="165"/>
      <c r="C49" s="165"/>
      <c r="D49" s="165"/>
      <c r="E49" s="165"/>
      <c r="F49" s="165"/>
      <c r="G49" s="25"/>
      <c r="H49" s="26"/>
      <c r="I49" s="26"/>
      <c r="J49" s="50"/>
    </row>
    <row r="50" spans="1:11" ht="15">
      <c r="A50" s="166"/>
      <c r="B50" s="167"/>
      <c r="C50" s="167"/>
      <c r="D50" s="167"/>
      <c r="E50" s="168"/>
      <c r="F50" s="168"/>
      <c r="G50" s="25"/>
      <c r="H50" s="26"/>
      <c r="I50" s="26"/>
      <c r="J50" s="50"/>
    </row>
    <row r="51" spans="1:11" ht="39" customHeight="1">
      <c r="A51" s="215" t="s">
        <v>69</v>
      </c>
      <c r="B51" s="215"/>
      <c r="C51" s="215"/>
      <c r="D51" s="215"/>
      <c r="E51" s="215"/>
      <c r="F51" s="215"/>
      <c r="G51" s="25"/>
      <c r="H51" s="26"/>
      <c r="I51" s="26"/>
      <c r="J51" s="50"/>
    </row>
    <row r="52" spans="1:11" ht="13.5" thickBot="1">
      <c r="A52" s="169"/>
      <c r="B52" s="170"/>
      <c r="C52" s="170"/>
      <c r="D52" s="171"/>
      <c r="E52" s="168"/>
      <c r="F52" s="172"/>
      <c r="G52" s="19"/>
      <c r="H52" s="20"/>
      <c r="I52" s="20"/>
      <c r="J52" s="67"/>
    </row>
    <row r="53" spans="1:11" ht="39" thickBot="1">
      <c r="A53" s="70" t="s">
        <v>13</v>
      </c>
      <c r="B53" s="71" t="s">
        <v>14</v>
      </c>
      <c r="C53" s="72" t="s">
        <v>2</v>
      </c>
      <c r="D53" s="73" t="s">
        <v>3</v>
      </c>
      <c r="E53" s="74" t="s">
        <v>15</v>
      </c>
      <c r="F53" s="75" t="str">
        <f t="shared" ref="F53:H53" si="7">F5</f>
        <v>2016г.</v>
      </c>
      <c r="G53" s="21">
        <f t="shared" si="7"/>
        <v>2018</v>
      </c>
      <c r="H53" s="21">
        <f t="shared" si="7"/>
        <v>2019</v>
      </c>
      <c r="I53" s="20"/>
      <c r="J53" s="67"/>
    </row>
    <row r="54" spans="1:11" ht="29.25" thickBot="1">
      <c r="A54" s="173">
        <v>1</v>
      </c>
      <c r="B54" s="174" t="s">
        <v>70</v>
      </c>
      <c r="C54" s="175" t="s">
        <v>71</v>
      </c>
      <c r="D54" s="176"/>
      <c r="E54" s="176"/>
      <c r="F54" s="177">
        <v>1.7490000000000003</v>
      </c>
      <c r="G54" s="36" t="e">
        <f>#REF!*1.1</f>
        <v>#REF!</v>
      </c>
      <c r="H54" s="36" t="e">
        <f>G54*1.1</f>
        <v>#REF!</v>
      </c>
      <c r="I54" s="20"/>
      <c r="J54" s="67"/>
      <c r="K54" s="202"/>
    </row>
    <row r="55" spans="1:11" ht="29.25" thickBot="1">
      <c r="A55" s="178">
        <v>2</v>
      </c>
      <c r="B55" s="179" t="s">
        <v>72</v>
      </c>
      <c r="C55" s="180" t="s">
        <v>73</v>
      </c>
      <c r="D55" s="181"/>
      <c r="E55" s="181"/>
      <c r="F55" s="182">
        <v>1617.8</v>
      </c>
      <c r="G55" s="37" t="e">
        <f>#REF!</f>
        <v>#REF!</v>
      </c>
      <c r="H55" s="37" t="e">
        <f>G55</f>
        <v>#REF!</v>
      </c>
      <c r="I55" s="20"/>
      <c r="J55" s="67"/>
    </row>
    <row r="56" spans="1:11" ht="16.5" thickBot="1">
      <c r="A56" s="183">
        <v>3</v>
      </c>
      <c r="B56" s="184" t="s">
        <v>74</v>
      </c>
      <c r="C56" s="149" t="s">
        <v>18</v>
      </c>
      <c r="D56" s="181"/>
      <c r="E56" s="181"/>
      <c r="F56" s="185">
        <f t="shared" ref="F56:H56" si="8">F54*F55</f>
        <v>2829.5322000000006</v>
      </c>
      <c r="G56" s="38" t="e">
        <f t="shared" si="8"/>
        <v>#REF!</v>
      </c>
      <c r="H56" s="38" t="e">
        <f t="shared" si="8"/>
        <v>#REF!</v>
      </c>
      <c r="I56" s="20"/>
      <c r="J56" s="67"/>
    </row>
    <row r="57" spans="1:11">
      <c r="A57" s="186"/>
      <c r="B57" s="187"/>
      <c r="C57" s="188"/>
      <c r="D57" s="189"/>
      <c r="E57" s="168"/>
      <c r="F57" s="168"/>
      <c r="G57" s="25"/>
      <c r="H57" s="26"/>
      <c r="I57" s="26"/>
      <c r="J57" s="50"/>
    </row>
    <row r="58" spans="1:11" ht="15.75">
      <c r="A58" s="39"/>
      <c r="B58" s="206"/>
      <c r="C58" s="206"/>
      <c r="D58" s="206"/>
      <c r="E58" s="206"/>
      <c r="F58" s="191"/>
      <c r="G58" s="1"/>
    </row>
    <row r="59" spans="1:11" ht="15.75">
      <c r="A59" s="35"/>
      <c r="B59" s="206"/>
      <c r="C59" s="206"/>
      <c r="D59" s="190"/>
      <c r="E59" s="190"/>
      <c r="F59" s="192"/>
      <c r="G59" s="203"/>
      <c r="H59" s="203"/>
      <c r="I59" s="203"/>
    </row>
    <row r="60" spans="1:11">
      <c r="A60" s="35"/>
      <c r="B60" s="35"/>
      <c r="C60" s="35"/>
      <c r="D60" s="40"/>
      <c r="E60" s="1"/>
      <c r="F60" s="1"/>
      <c r="G60" s="1"/>
    </row>
    <row r="61" spans="1:11">
      <c r="A61" s="35"/>
      <c r="B61" s="41"/>
      <c r="C61" s="42"/>
      <c r="D61" s="43"/>
      <c r="E61" s="1"/>
      <c r="F61" s="1"/>
      <c r="G61" s="1"/>
    </row>
    <row r="62" spans="1:11">
      <c r="A62" s="44"/>
      <c r="B62" s="44"/>
      <c r="C62" s="44"/>
      <c r="D62" s="44"/>
    </row>
  </sheetData>
  <mergeCells count="13">
    <mergeCell ref="A4:B4"/>
    <mergeCell ref="A5:B5"/>
    <mergeCell ref="A6:B6"/>
    <mergeCell ref="A7:B7"/>
    <mergeCell ref="B58:E58"/>
    <mergeCell ref="B59:C59"/>
    <mergeCell ref="G59:I59"/>
    <mergeCell ref="A8:B8"/>
    <mergeCell ref="A9:B9"/>
    <mergeCell ref="A10:B10"/>
    <mergeCell ref="A11:B11"/>
    <mergeCell ref="A48:B48"/>
    <mergeCell ref="A51:F51"/>
  </mergeCells>
  <pageMargins left="0.78740157480314965" right="0.11811023622047245" top="0.43307086614173229" bottom="0.23622047244094491" header="0.15748031496062992" footer="0.1574803149606299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vodovozov</dc:creator>
  <cp:lastModifiedBy>vodovozov</cp:lastModifiedBy>
  <dcterms:created xsi:type="dcterms:W3CDTF">2017-06-06T08:39:35Z</dcterms:created>
  <dcterms:modified xsi:type="dcterms:W3CDTF">2017-06-14T08:00:51Z</dcterms:modified>
</cp:coreProperties>
</file>