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0035" firstSheet="1" activeTab="2"/>
  </bookViews>
  <sheets>
    <sheet name="Белгородская обл" sheetId="1" r:id="rId1"/>
    <sheet name="Калужская обл" sheetId="2" r:id="rId2"/>
    <sheet name="г. Москва" sheetId="3" r:id="rId3"/>
    <sheet name="Московская обл." sheetId="4" r:id="rId4"/>
    <sheet name="Тульская обл" sheetId="5" r:id="rId5"/>
    <sheet name="Ярославская обл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<sst xmlns="http://schemas.openxmlformats.org/spreadsheetml/2006/main" count="1044" uniqueCount="125">
  <si>
    <t>Показатель</t>
  </si>
  <si>
    <t>I</t>
  </si>
  <si>
    <t>тыс. руб.</t>
  </si>
  <si>
    <t>1.1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</si>
  <si>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</si>
  <si>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</si>
  <si>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</si>
  <si>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</si>
  <si>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</si>
  <si>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</si>
  <si>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</si>
  <si>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</si>
  <si>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1.3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</si>
  <si>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</si>
  <si>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</si>
  <si>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</si>
  <si>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</si>
  <si>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</si>
  <si>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</si>
  <si>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Примечание:</t>
  </si>
  <si>
    <t>N п/п</t>
  </si>
  <si>
    <t>Ед. изм.</t>
  </si>
  <si>
    <t>Примечание &lt;***&gt;</t>
  </si>
  <si>
    <t>план &lt;*&gt;</t>
  </si>
  <si>
    <t>факт &lt;**&gt;</t>
  </si>
  <si>
    <t>Структура затрат</t>
  </si>
  <si>
    <t>X</t>
  </si>
  <si>
    <t>Необходимая валовая выручка на содержание</t>
  </si>
  <si>
    <t>Подконтрольные расходы, всего</t>
  </si>
  <si>
    <t>в том числе на сырье, материалы, запасные части, инструмент, топливо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</si>
  <si>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</si>
  <si>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</si>
  <si>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</si>
  <si>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</si>
  <si>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</si>
  <si>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</si>
  <si>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</si>
  <si>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</si>
  <si>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</si>
  <si>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</si>
  <si>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</si>
  <si>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</si>
  <si>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</si>
  <si>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</si>
  <si>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</si>
  <si>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</si>
  <si>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</si>
  <si>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</si>
  <si>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</si>
  <si>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</si>
  <si>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</si>
  <si>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</si>
  <si>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</si>
  <si>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</si>
  <si>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</si>
  <si>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</si>
  <si>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</si>
  <si>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</si>
  <si>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</si>
  <si>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</si>
  <si>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</si>
  <si>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</si>
  <si>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</si>
  <si>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</si>
  <si>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</si>
  <si>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</si>
  <si>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</si>
  <si>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</si>
  <si>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</si>
  <si>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</si>
  <si>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</si>
  <si>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</si>
  <si>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</si>
  <si>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</si>
  <si>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</si>
  <si>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</si>
  <si>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</si>
  <si>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</si>
  <si>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</si>
  <si>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</si>
  <si>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</si>
  <si>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</si>
  <si>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</si>
  <si>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</si>
  <si>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</si>
  <si>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</si>
  <si>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</si>
  <si>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</si>
  <si>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</si>
  <si>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</si>
  <si>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</si>
  <si>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Долгосрочный период регулирования: ____ - ____ гг.</t>
  </si>
  <si>
    <t>Приложение 2</t>
  </si>
  <si>
    <t>к приказу</t>
  </si>
  <si>
    <t>Федеральной службы по тарифам</t>
  </si>
  <si>
    <t>от 24 октября 2014 г. N 1831-э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</si>
  <si>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</si>
  <si>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</si>
  <si>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</si>
  <si>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</si>
  <si>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</si>
  <si>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</si>
  <si>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</si>
  <si>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</si>
  <si>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</si>
  <si>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</si>
  <si>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</si>
  <si>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</si>
  <si>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</si>
  <si>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</si>
  <si>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</si>
  <si>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7.1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</si>
  <si>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</si>
  <si>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</si>
  <si>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</si>
  <si>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</si>
  <si>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</si>
  <si>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r>
      <t xml:space="preserve">Наименование организации:    </t>
    </r>
    <r>
      <rPr>
        <b/>
        <u val="single"/>
        <sz val="11"/>
        <rFont val="Calibri"/>
        <family val="2"/>
      </rPr>
      <t>ООО "Каскад-Энергосеть"</t>
    </r>
  </si>
  <si>
    <r>
      <t xml:space="preserve">ИНН:    </t>
    </r>
    <r>
      <rPr>
        <b/>
        <sz val="11"/>
        <rFont val="Calibri"/>
        <family val="2"/>
      </rPr>
      <t xml:space="preserve">4028033476     </t>
    </r>
  </si>
  <si>
    <r>
      <t xml:space="preserve">КПП:    </t>
    </r>
    <r>
      <rPr>
        <b/>
        <sz val="11"/>
        <rFont val="Calibri"/>
        <family val="2"/>
      </rPr>
      <t>402801001</t>
    </r>
  </si>
  <si>
    <t>руб./тыс. кВт.ч.</t>
  </si>
  <si>
    <t>Долгосрочный период регулирования: 2015 -2019 гг.</t>
  </si>
  <si>
    <t>Долгосрочный период регулирования: 2015 -2017 гг.</t>
  </si>
  <si>
    <t>Долгосрочный период регулирования: 2014 -2018 гг.</t>
  </si>
  <si>
    <t>Год 2014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</si>
</sst>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name val="Arial Cyr"/>
      <family val="0"/>
    </font>
    <font>
      <sz val="12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42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askadenergoset.ru/&#1058;&#1077;&#1082;&#1091;&#1097;&#1072;&#1103;%20&#1088;&#1072;&#1073;&#1086;&#1090;&#1072;\&#1058;&#1072;&#1088;&#1080;&#1092;&#1099;\&#1057;&#1058;&#1040;&#1053;&#1044;&#1040;&#1056;&#1058;&#1067;%20&#1056;&#1040;&#1057;&#1050;&#1056;&#1067;&#1058;&#1048;&#1071;%20&#1048;&#1053;&#1060;&#1054;&#1056;&#1052;&#1040;&#1062;&#1048;&#1048;\&#1054;&#1090;&#1095;&#1077;&#1090;%20&#1051;&#1048;%202014%20&#1075;&#1086;&#1076;\&#1057;&#1090;&#1072;&#1085;&#1076;&#1072;&#1088;&#1090;&#1099;%20&#1088;&#1072;&#1089;&#1082;&#1088;&#1099;&#1090;&#1080;&#1103;%20&#1080;&#1085;&#1092;&#1086;&#1088;&#1084;&#1072;&#1094;&#1080;&#1080;%202014%20&#1075;&#1086;&#1076;\&#1057;&#1090;&#1088;&#1091;&#1082;&#1090;&#1091;&#1088;&#1072;%20&#1079;&#1072;&#1090;&#1088;&#1072;&#1090;%202014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askadenergoset.ru/userfiles/file/&#1056;&#1072;&#1089;&#1082;&#1088;&#1099;&#1090;&#1080;&#1077;%20&#1080;&#1085;&#1092;&#1086;&#1088;&#1084;&#1072;&#1094;&#1080;&#1080;/&#1057;&#1090;&#1088;&#1091;&#1082;&#1090;&#1091;&#1088;&#1072;%20&#1080;%20&#1086;&#1073;&#1098;&#1077;&#1084;%20&#1079;&#1072;&#1090;&#1088;&#1072;&#1090;/11%20&#1084;%20&#1055;&#1086;&#1090;&#1077;&#1088;&#108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askadenergoset.ru/Users\vodovozov\AppData\Local\Microsoft\Windows\Temporary%20Internet%20Files\Content.Outlook\G1P61H6G\&#1055;&#1086;&#1076;&#1082;&#1086;&#1085;&#1090;&#1088;%20%20%202014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город "/>
      <sheetName val="Калуга"/>
      <sheetName val="Москва "/>
      <sheetName val="Ярославль "/>
      <sheetName val="Тула "/>
      <sheetName val="Московская область  "/>
    </sheetNames>
    <sheetDataSet>
      <sheetData sheetId="0">
        <row r="18">
          <cell r="BH18">
            <v>251.18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год"/>
      <sheetName val="2014 год"/>
    </sheetNames>
    <sheetDataSet>
      <sheetData sheetId="1">
        <row r="7">
          <cell r="D7">
            <v>170.91100000000006</v>
          </cell>
          <cell r="E7">
            <v>1.8356914179438615</v>
          </cell>
        </row>
        <row r="8">
          <cell r="D8">
            <v>4066.455</v>
          </cell>
          <cell r="E8">
            <v>1.6218318337450006</v>
          </cell>
        </row>
        <row r="9">
          <cell r="D9">
            <v>18751.751431973862</v>
          </cell>
          <cell r="E9">
            <v>1.579074131684089</v>
          </cell>
        </row>
        <row r="10">
          <cell r="D10">
            <v>314.12</v>
          </cell>
          <cell r="E10">
            <v>1.5854411251897556</v>
          </cell>
        </row>
        <row r="11">
          <cell r="D11">
            <v>63.766</v>
          </cell>
          <cell r="E11">
            <v>2.738024142295693</v>
          </cell>
        </row>
        <row r="12">
          <cell r="D12">
            <v>321.6525</v>
          </cell>
          <cell r="E12">
            <v>1.999012277567156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Расчет расходов"/>
    </sheetNames>
    <sheetDataSet>
      <sheetData sheetId="3">
        <row r="19">
          <cell r="H19">
            <v>57808.42</v>
          </cell>
        </row>
        <row r="20">
          <cell r="G20">
            <v>12815</v>
          </cell>
          <cell r="H20">
            <v>69600.09</v>
          </cell>
        </row>
        <row r="21">
          <cell r="G21">
            <v>31783.55</v>
          </cell>
          <cell r="H21">
            <v>31202.82</v>
          </cell>
        </row>
        <row r="35">
          <cell r="G35">
            <v>78834.4</v>
          </cell>
          <cell r="H35">
            <v>4242.39</v>
          </cell>
        </row>
        <row r="36">
          <cell r="G36">
            <v>3368.43</v>
          </cell>
          <cell r="H36">
            <v>204.29</v>
          </cell>
        </row>
        <row r="43">
          <cell r="G43">
            <v>67.79</v>
          </cell>
          <cell r="H43">
            <v>1969.45</v>
          </cell>
        </row>
        <row r="45">
          <cell r="G45">
            <v>79284.25</v>
          </cell>
          <cell r="H45">
            <v>74101.06999999999</v>
          </cell>
        </row>
        <row r="49">
          <cell r="H49">
            <v>3495</v>
          </cell>
        </row>
        <row r="51">
          <cell r="G51">
            <v>9662.2</v>
          </cell>
          <cell r="H51">
            <v>9281.21</v>
          </cell>
        </row>
        <row r="54">
          <cell r="G54">
            <v>842.11</v>
          </cell>
          <cell r="H54">
            <v>0</v>
          </cell>
        </row>
        <row r="61">
          <cell r="G61">
            <v>64116.1</v>
          </cell>
          <cell r="H61">
            <v>96554.82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6"/>
  <sheetViews>
    <sheetView zoomScalePageLayoutView="0" workbookViewId="0" topLeftCell="A1">
      <selection activeCell="H51" sqref="H51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6" max="6" width="15.25390625" style="0" customWidth="1"/>
  </cols>
  <sheetData>
    <row r="1" ht="15">
      <c r="F1" s="7" t="s">
        <v>92</v>
      </c>
    </row>
    <row r="2" ht="15">
      <c r="F2" s="7" t="s">
        <v>93</v>
      </c>
    </row>
    <row r="3" ht="15">
      <c r="F3" s="7" t="s">
        <v>94</v>
      </c>
    </row>
    <row r="4" ht="15">
      <c r="F4" s="7" t="s">
        <v>95</v>
      </c>
    </row>
    <row r="5" ht="15">
      <c r="F5" s="5"/>
    </row>
    <row r="6" spans="1:6" ht="12.75" customHeight="1">
      <c r="A6" s="28" t="s">
        <v>86</v>
      </c>
      <c r="B6" s="28"/>
      <c r="C6" s="28"/>
      <c r="D6" s="28"/>
      <c r="E6" s="28"/>
      <c r="F6" s="28"/>
    </row>
    <row r="7" spans="1:6" ht="12.75" customHeight="1">
      <c r="A7" s="28" t="s">
        <v>87</v>
      </c>
      <c r="B7" s="28"/>
      <c r="C7" s="28"/>
      <c r="D7" s="28"/>
      <c r="E7" s="28"/>
      <c r="F7" s="28"/>
    </row>
    <row r="8" spans="1:6" ht="12.75" customHeight="1">
      <c r="A8" s="28" t="s">
        <v>88</v>
      </c>
      <c r="B8" s="28"/>
      <c r="C8" s="28"/>
      <c r="D8" s="28"/>
      <c r="E8" s="28"/>
      <c r="F8" s="28"/>
    </row>
    <row r="9" spans="1:6" ht="12.75" customHeight="1">
      <c r="A9" s="28" t="s">
        <v>89</v>
      </c>
      <c r="B9" s="28"/>
      <c r="C9" s="28"/>
      <c r="D9" s="28"/>
      <c r="E9" s="28"/>
      <c r="F9" s="28"/>
    </row>
    <row r="10" spans="1:6" ht="12.75" customHeight="1">
      <c r="A10" s="28" t="s">
        <v>90</v>
      </c>
      <c r="B10" s="28"/>
      <c r="C10" s="28"/>
      <c r="D10" s="28"/>
      <c r="E10" s="28"/>
      <c r="F10" s="28"/>
    </row>
    <row r="12" spans="1:6" ht="12.75" customHeight="1">
      <c r="A12" s="25" t="s">
        <v>117</v>
      </c>
      <c r="B12" s="25"/>
      <c r="C12" s="25"/>
      <c r="D12" s="25"/>
      <c r="E12" s="25"/>
      <c r="F12" s="25"/>
    </row>
    <row r="13" spans="1:6" ht="12.75" customHeight="1">
      <c r="A13" s="25" t="s">
        <v>118</v>
      </c>
      <c r="B13" s="25"/>
      <c r="C13" s="25"/>
      <c r="D13" s="25"/>
      <c r="E13" s="25"/>
      <c r="F13" s="25"/>
    </row>
    <row r="14" spans="1:6" ht="12.75" customHeight="1">
      <c r="A14" s="25" t="s">
        <v>119</v>
      </c>
      <c r="B14" s="25"/>
      <c r="C14" s="25"/>
      <c r="D14" s="25"/>
      <c r="E14" s="25"/>
      <c r="F14" s="25"/>
    </row>
    <row r="15" spans="1:6" ht="12.75" customHeight="1">
      <c r="A15" s="25" t="s">
        <v>91</v>
      </c>
      <c r="B15" s="25"/>
      <c r="C15" s="25"/>
      <c r="D15" s="25"/>
      <c r="E15" s="25"/>
      <c r="F15" s="25"/>
    </row>
    <row r="16" ht="13.5" thickBot="1"/>
    <row r="17" spans="1:6" ht="15.75" customHeight="1" thickBot="1">
      <c r="A17" s="36" t="s">
        <v>20</v>
      </c>
      <c r="B17" s="36" t="s">
        <v>0</v>
      </c>
      <c r="C17" s="36" t="s">
        <v>21</v>
      </c>
      <c r="D17" s="38" t="s">
        <v>124</v>
      </c>
      <c r="E17" s="39"/>
      <c r="F17" s="36" t="s">
        <v>22</v>
      </c>
    </row>
    <row r="18" spans="1:6" ht="30.75" thickBot="1">
      <c r="A18" s="37"/>
      <c r="B18" s="37"/>
      <c r="C18" s="37"/>
      <c r="D18" s="6" t="s">
        <v>23</v>
      </c>
      <c r="E18" s="6" t="s">
        <v>24</v>
      </c>
      <c r="F18" s="37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6" ht="15.75" thickBot="1">
      <c r="A20" s="8">
        <v>1</v>
      </c>
      <c r="B20" s="10" t="s">
        <v>27</v>
      </c>
      <c r="C20" s="14" t="s">
        <v>2</v>
      </c>
      <c r="D20" s="17">
        <f>D21+D35+D49</f>
        <v>6006.65</v>
      </c>
      <c r="E20" s="17">
        <f>E21+E35+E49</f>
        <v>5784.24</v>
      </c>
      <c r="F20" s="3"/>
    </row>
    <row r="21" spans="1:6" ht="15.75" thickBot="1">
      <c r="A21" s="9" t="s">
        <v>3</v>
      </c>
      <c r="B21" s="10" t="s">
        <v>28</v>
      </c>
      <c r="C21" s="14" t="s">
        <v>2</v>
      </c>
      <c r="D21" s="17">
        <f>D22+D27+D29+D33+D34</f>
        <v>1594.0500000000002</v>
      </c>
      <c r="E21" s="17">
        <f>E22+E27+E29+E33+E34</f>
        <v>1773.25</v>
      </c>
      <c r="F21" s="3"/>
    </row>
    <row r="22" spans="1:6" ht="15.75" thickBot="1">
      <c r="A22" s="9" t="s">
        <v>4</v>
      </c>
      <c r="B22" s="1" t="s">
        <v>5</v>
      </c>
      <c r="C22" s="14" t="s">
        <v>2</v>
      </c>
      <c r="D22" s="16">
        <f>D23+D24+D25</f>
        <v>548.51</v>
      </c>
      <c r="E22" s="16">
        <f>E23+E24+E25</f>
        <v>484.14</v>
      </c>
      <c r="F22" s="3"/>
    </row>
    <row r="23" spans="1:6" ht="15.75" thickBot="1">
      <c r="A23" s="8" t="s">
        <v>6</v>
      </c>
      <c r="B23" s="1" t="s">
        <v>29</v>
      </c>
      <c r="C23" s="14" t="s">
        <v>2</v>
      </c>
      <c r="D23" s="16">
        <v>500.13</v>
      </c>
      <c r="E23" s="3">
        <f>473.64+10.5</f>
        <v>484.14</v>
      </c>
      <c r="F23" s="3"/>
    </row>
    <row r="24" spans="1:6" ht="15.75" thickBot="1">
      <c r="A24" s="8" t="s">
        <v>10</v>
      </c>
      <c r="B24" s="1" t="s">
        <v>30</v>
      </c>
      <c r="C24" s="14" t="s">
        <v>2</v>
      </c>
      <c r="D24" s="16"/>
      <c r="E24" s="3"/>
      <c r="F24" s="3"/>
    </row>
    <row r="25" spans="1:6" ht="30.75" thickBot="1">
      <c r="A25" s="8" t="s">
        <v>31</v>
      </c>
      <c r="B25" s="1" t="s">
        <v>32</v>
      </c>
      <c r="C25" s="14" t="s">
        <v>2</v>
      </c>
      <c r="D25" s="16">
        <v>48.38</v>
      </c>
      <c r="E25" s="16">
        <v>0</v>
      </c>
      <c r="F25" s="3"/>
    </row>
    <row r="26" spans="1:6" ht="15.75" thickBot="1">
      <c r="A26" s="8" t="s">
        <v>33</v>
      </c>
      <c r="B26" s="1" t="s">
        <v>7</v>
      </c>
      <c r="C26" s="14" t="s">
        <v>2</v>
      </c>
      <c r="D26" s="16"/>
      <c r="E26" s="16"/>
      <c r="F26" s="3"/>
    </row>
    <row r="27" spans="1:6" ht="15.75" thickBot="1">
      <c r="A27" s="9" t="s">
        <v>8</v>
      </c>
      <c r="B27" s="1" t="s">
        <v>9</v>
      </c>
      <c r="C27" s="14" t="s">
        <v>2</v>
      </c>
      <c r="D27" s="16">
        <f>'[1]Белгород '!$BH$18</f>
        <v>251.18</v>
      </c>
      <c r="E27" s="16">
        <v>276.87</v>
      </c>
      <c r="F27" s="3"/>
    </row>
    <row r="28" spans="1:6" ht="15.75" thickBot="1">
      <c r="A28" s="8" t="s">
        <v>34</v>
      </c>
      <c r="B28" s="1" t="s">
        <v>7</v>
      </c>
      <c r="C28" s="14" t="s">
        <v>2</v>
      </c>
      <c r="D28" s="16"/>
      <c r="E28" s="16"/>
      <c r="F28" s="3"/>
    </row>
    <row r="29" spans="1:6" ht="15.75" thickBot="1">
      <c r="A29" s="9" t="s">
        <v>11</v>
      </c>
      <c r="B29" s="1" t="s">
        <v>35</v>
      </c>
      <c r="C29" s="14" t="s">
        <v>2</v>
      </c>
      <c r="D29" s="16">
        <v>794.3600000000001</v>
      </c>
      <c r="E29" s="16">
        <f>1007.29+4.95</f>
        <v>1012.24</v>
      </c>
      <c r="F29" s="3"/>
    </row>
    <row r="30" spans="1:6" ht="15.75" thickBot="1">
      <c r="A30" s="8" t="s">
        <v>36</v>
      </c>
      <c r="B30" s="1" t="s">
        <v>37</v>
      </c>
      <c r="C30" s="14" t="s">
        <v>2</v>
      </c>
      <c r="D30" s="16"/>
      <c r="E30" s="16"/>
      <c r="F30" s="3"/>
    </row>
    <row r="31" spans="1:6" ht="15.75" thickBot="1">
      <c r="A31" s="8" t="s">
        <v>38</v>
      </c>
      <c r="B31" s="1" t="s">
        <v>39</v>
      </c>
      <c r="C31" s="14" t="s">
        <v>2</v>
      </c>
      <c r="D31" s="16"/>
      <c r="E31" s="16"/>
      <c r="F31" s="3"/>
    </row>
    <row r="32" spans="1:6" ht="15.75" thickBot="1">
      <c r="A32" s="8" t="s">
        <v>40</v>
      </c>
      <c r="B32" s="1" t="s">
        <v>41</v>
      </c>
      <c r="C32" s="14" t="s">
        <v>2</v>
      </c>
      <c r="D32" s="16"/>
      <c r="E32" s="16"/>
      <c r="F32" s="3"/>
    </row>
    <row r="33" spans="1:6" ht="30.75" thickBot="1">
      <c r="A33" s="9" t="s">
        <v>96</v>
      </c>
      <c r="B33" s="1" t="s">
        <v>42</v>
      </c>
      <c r="C33" s="14" t="s">
        <v>2</v>
      </c>
      <c r="D33" s="16"/>
      <c r="E33" s="16"/>
      <c r="F33" s="3"/>
    </row>
    <row r="34" spans="1:6" ht="15.75" thickBot="1">
      <c r="A34" s="9" t="s">
        <v>97</v>
      </c>
      <c r="B34" s="1" t="s">
        <v>43</v>
      </c>
      <c r="C34" s="14" t="s">
        <v>2</v>
      </c>
      <c r="D34" s="16"/>
      <c r="E34" s="16"/>
      <c r="F34" s="3"/>
    </row>
    <row r="35" spans="1:6" ht="15.75" thickBot="1">
      <c r="A35" s="9" t="s">
        <v>98</v>
      </c>
      <c r="B35" s="10" t="s">
        <v>44</v>
      </c>
      <c r="C35" s="14" t="s">
        <v>2</v>
      </c>
      <c r="D35" s="17">
        <f>SUM(D36:D45)+D47+D48</f>
        <v>3474.7900000000004</v>
      </c>
      <c r="E35" s="17">
        <f>SUM(E36:E45)+E47+E48</f>
        <v>4010.9900000000002</v>
      </c>
      <c r="F35" s="3"/>
    </row>
    <row r="36" spans="1:6" ht="15.75" thickBot="1">
      <c r="A36" s="9" t="s">
        <v>99</v>
      </c>
      <c r="B36" s="1" t="s">
        <v>45</v>
      </c>
      <c r="C36" s="14" t="s">
        <v>2</v>
      </c>
      <c r="D36" s="16"/>
      <c r="E36" s="3"/>
      <c r="F36" s="3"/>
    </row>
    <row r="37" spans="1:6" ht="30.75" thickBot="1">
      <c r="A37" s="9" t="s">
        <v>100</v>
      </c>
      <c r="B37" s="1" t="s">
        <v>46</v>
      </c>
      <c r="C37" s="14" t="s">
        <v>2</v>
      </c>
      <c r="D37" s="16"/>
      <c r="E37" s="3"/>
      <c r="F37" s="3"/>
    </row>
    <row r="38" spans="1:6" ht="15.75" thickBot="1">
      <c r="A38" s="9" t="s">
        <v>101</v>
      </c>
      <c r="B38" s="1" t="s">
        <v>47</v>
      </c>
      <c r="C38" s="14" t="s">
        <v>2</v>
      </c>
      <c r="D38" s="16"/>
      <c r="E38" s="3"/>
      <c r="F38" s="3"/>
    </row>
    <row r="39" spans="1:6" ht="15.75" thickBot="1">
      <c r="A39" s="9" t="s">
        <v>102</v>
      </c>
      <c r="B39" s="1" t="s">
        <v>13</v>
      </c>
      <c r="C39" s="14" t="s">
        <v>2</v>
      </c>
      <c r="D39" s="15">
        <v>76.36</v>
      </c>
      <c r="E39" s="3">
        <v>84.17</v>
      </c>
      <c r="F39" s="3"/>
    </row>
    <row r="40" spans="1:6" ht="30.75" thickBot="1">
      <c r="A40" s="9" t="s">
        <v>103</v>
      </c>
      <c r="B40" s="1" t="s">
        <v>48</v>
      </c>
      <c r="C40" s="14" t="s">
        <v>2</v>
      </c>
      <c r="D40" s="15"/>
      <c r="E40" s="3"/>
      <c r="F40" s="3"/>
    </row>
    <row r="41" spans="1:6" ht="15.75" thickBot="1">
      <c r="A41" s="9" t="s">
        <v>104</v>
      </c>
      <c r="B41" s="1" t="s">
        <v>49</v>
      </c>
      <c r="C41" s="14" t="s">
        <v>2</v>
      </c>
      <c r="D41" s="22">
        <v>3378.2</v>
      </c>
      <c r="E41" s="3">
        <v>3481.92</v>
      </c>
      <c r="F41" s="3"/>
    </row>
    <row r="42" spans="1:6" ht="15.75" thickBot="1">
      <c r="A42" s="9" t="s">
        <v>105</v>
      </c>
      <c r="B42" s="1" t="s">
        <v>50</v>
      </c>
      <c r="C42" s="14" t="s">
        <v>2</v>
      </c>
      <c r="D42" s="15"/>
      <c r="E42" s="3"/>
      <c r="F42" s="3"/>
    </row>
    <row r="43" spans="1:6" ht="15.75" thickBot="1">
      <c r="A43" s="9" t="s">
        <v>106</v>
      </c>
      <c r="B43" s="1" t="s">
        <v>14</v>
      </c>
      <c r="C43" s="14" t="s">
        <v>2</v>
      </c>
      <c r="D43" s="15">
        <v>6.28</v>
      </c>
      <c r="E43" s="3">
        <v>82.93</v>
      </c>
      <c r="F43" s="3"/>
    </row>
    <row r="44" spans="1:6" ht="15.75" thickBot="1">
      <c r="A44" s="9" t="s">
        <v>107</v>
      </c>
      <c r="B44" s="1" t="s">
        <v>15</v>
      </c>
      <c r="C44" s="14" t="s">
        <v>2</v>
      </c>
      <c r="D44" s="15"/>
      <c r="E44" s="3">
        <f>436.5-E43</f>
        <v>353.57</v>
      </c>
      <c r="F44" s="3"/>
    </row>
    <row r="45" spans="1:6" ht="45.75" thickBot="1">
      <c r="A45" s="9" t="s">
        <v>108</v>
      </c>
      <c r="B45" s="1" t="s">
        <v>51</v>
      </c>
      <c r="C45" s="14" t="s">
        <v>2</v>
      </c>
      <c r="D45" s="15"/>
      <c r="E45" s="3"/>
      <c r="F45" s="3"/>
    </row>
    <row r="46" spans="1:6" ht="15.75" thickBot="1">
      <c r="A46" s="8" t="s">
        <v>52</v>
      </c>
      <c r="B46" s="1" t="s">
        <v>53</v>
      </c>
      <c r="C46" s="14" t="s">
        <v>54</v>
      </c>
      <c r="D46" s="15"/>
      <c r="E46" s="15"/>
      <c r="F46" s="3"/>
    </row>
    <row r="47" spans="1:6" ht="75.75" thickBot="1">
      <c r="A47" s="9" t="s">
        <v>109</v>
      </c>
      <c r="B47" s="1" t="s">
        <v>55</v>
      </c>
      <c r="C47" s="14" t="s">
        <v>2</v>
      </c>
      <c r="D47" s="15"/>
      <c r="E47" s="15"/>
      <c r="F47" s="3"/>
    </row>
    <row r="48" spans="1:6" ht="15.75" thickBot="1">
      <c r="A48" s="9" t="s">
        <v>110</v>
      </c>
      <c r="B48" s="1" t="s">
        <v>56</v>
      </c>
      <c r="C48" s="14" t="s">
        <v>2</v>
      </c>
      <c r="D48" s="15">
        <f>3392.15-D41</f>
        <v>13.950000000000273</v>
      </c>
      <c r="E48" s="15">
        <v>8.4</v>
      </c>
      <c r="F48" s="3"/>
    </row>
    <row r="49" spans="1:6" ht="30.75" thickBot="1">
      <c r="A49" s="9" t="s">
        <v>12</v>
      </c>
      <c r="B49" s="1" t="s">
        <v>16</v>
      </c>
      <c r="C49" s="14" t="s">
        <v>2</v>
      </c>
      <c r="D49" s="15">
        <v>937.81</v>
      </c>
      <c r="E49" s="15"/>
      <c r="F49" s="3"/>
    </row>
    <row r="50" spans="1:6" ht="32.25" thickBot="1">
      <c r="A50" s="12" t="s">
        <v>17</v>
      </c>
      <c r="B50" s="13" t="s">
        <v>57</v>
      </c>
      <c r="C50" s="14" t="s">
        <v>2</v>
      </c>
      <c r="D50" s="15"/>
      <c r="E50" s="15"/>
      <c r="F50" s="3"/>
    </row>
    <row r="51" spans="1:6" ht="32.25" thickBot="1">
      <c r="A51" s="12" t="s">
        <v>18</v>
      </c>
      <c r="B51" s="13" t="s">
        <v>58</v>
      </c>
      <c r="C51" s="14" t="s">
        <v>2</v>
      </c>
      <c r="D51" s="16">
        <f>D52*D54</f>
        <v>339.85886</v>
      </c>
      <c r="E51" s="16">
        <f>E52*E54</f>
        <v>313.73985593220345</v>
      </c>
      <c r="F51" s="3"/>
    </row>
    <row r="52" spans="1:6" ht="15">
      <c r="A52" s="26" t="s">
        <v>3</v>
      </c>
      <c r="B52" s="4" t="s">
        <v>59</v>
      </c>
      <c r="C52" s="29" t="s">
        <v>61</v>
      </c>
      <c r="D52" s="40">
        <v>0.17831</v>
      </c>
      <c r="E52" s="31">
        <f>'[2]2014 год'!$D$7/1000</f>
        <v>0.17091100000000006</v>
      </c>
      <c r="F52" s="34"/>
    </row>
    <row r="53" spans="1:6" ht="15.75" thickBot="1">
      <c r="A53" s="27"/>
      <c r="B53" s="1" t="s">
        <v>60</v>
      </c>
      <c r="C53" s="30"/>
      <c r="D53" s="33"/>
      <c r="E53" s="33"/>
      <c r="F53" s="35"/>
    </row>
    <row r="54" spans="1:6" ht="15">
      <c r="A54" s="26" t="s">
        <v>98</v>
      </c>
      <c r="B54" s="4" t="s">
        <v>59</v>
      </c>
      <c r="C54" s="29" t="s">
        <v>120</v>
      </c>
      <c r="D54" s="31">
        <v>1906</v>
      </c>
      <c r="E54" s="31">
        <f>'[2]2014 год'!$E$7*1000</f>
        <v>1835.6914179438616</v>
      </c>
      <c r="F54" s="34"/>
    </row>
    <row r="55" spans="1:6" ht="30.75" thickBot="1">
      <c r="A55" s="27"/>
      <c r="B55" s="1" t="s">
        <v>62</v>
      </c>
      <c r="C55" s="30"/>
      <c r="D55" s="32"/>
      <c r="E55" s="33"/>
      <c r="F55" s="35"/>
    </row>
    <row r="56" spans="1:6" ht="45.75" thickBot="1">
      <c r="A56" s="9" t="s">
        <v>12</v>
      </c>
      <c r="B56" s="1" t="s">
        <v>63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>
      <c r="A57" s="8">
        <v>1</v>
      </c>
      <c r="B57" s="1" t="s">
        <v>64</v>
      </c>
      <c r="C57" s="14" t="s">
        <v>65</v>
      </c>
      <c r="D57" s="15"/>
      <c r="E57" s="3"/>
      <c r="F57" s="3"/>
    </row>
    <row r="58" spans="1:6" ht="15.75" thickBot="1">
      <c r="A58" s="8">
        <v>2</v>
      </c>
      <c r="B58" s="1" t="s">
        <v>66</v>
      </c>
      <c r="C58" s="14" t="s">
        <v>67</v>
      </c>
      <c r="D58" s="15"/>
      <c r="E58" s="3"/>
      <c r="F58" s="3"/>
    </row>
    <row r="59" spans="1:6" ht="15.75" thickBot="1">
      <c r="A59" s="8" t="s">
        <v>68</v>
      </c>
      <c r="B59" s="1" t="s">
        <v>69</v>
      </c>
      <c r="C59" s="14" t="s">
        <v>67</v>
      </c>
      <c r="D59" s="15"/>
      <c r="E59" s="3"/>
      <c r="F59" s="3"/>
    </row>
    <row r="60" spans="1:6" ht="15.75" thickBot="1">
      <c r="A60" s="8">
        <v>3</v>
      </c>
      <c r="B60" s="1" t="s">
        <v>70</v>
      </c>
      <c r="C60" s="14" t="s">
        <v>71</v>
      </c>
      <c r="D60" s="15"/>
      <c r="E60" s="3"/>
      <c r="F60" s="3"/>
    </row>
    <row r="61" spans="1:6" ht="30.75" thickBot="1">
      <c r="A61" s="8" t="s">
        <v>72</v>
      </c>
      <c r="B61" s="1" t="s">
        <v>73</v>
      </c>
      <c r="C61" s="14" t="s">
        <v>71</v>
      </c>
      <c r="D61" s="15"/>
      <c r="E61" s="3"/>
      <c r="F61" s="3"/>
    </row>
    <row r="62" spans="1:6" ht="15.75" thickBot="1">
      <c r="A62" s="8">
        <v>4</v>
      </c>
      <c r="B62" s="1" t="s">
        <v>74</v>
      </c>
      <c r="C62" s="14" t="s">
        <v>71</v>
      </c>
      <c r="D62" s="15"/>
      <c r="E62" s="3"/>
      <c r="F62" s="3"/>
    </row>
    <row r="63" spans="1:6" ht="15.75" thickBot="1">
      <c r="A63" s="8" t="s">
        <v>75</v>
      </c>
      <c r="B63" s="1" t="s">
        <v>76</v>
      </c>
      <c r="C63" s="14" t="s">
        <v>71</v>
      </c>
      <c r="D63" s="15"/>
      <c r="E63" s="3"/>
      <c r="F63" s="3"/>
    </row>
    <row r="64" spans="1:6" ht="15.75" thickBot="1">
      <c r="A64" s="8">
        <v>5</v>
      </c>
      <c r="B64" s="1" t="s">
        <v>77</v>
      </c>
      <c r="C64" s="14" t="s">
        <v>78</v>
      </c>
      <c r="D64" s="15"/>
      <c r="E64" s="3"/>
      <c r="F64" s="3"/>
    </row>
    <row r="65" spans="1:6" ht="15.75" thickBot="1">
      <c r="A65" s="8" t="s">
        <v>79</v>
      </c>
      <c r="B65" s="1" t="s">
        <v>80</v>
      </c>
      <c r="C65" s="14" t="s">
        <v>78</v>
      </c>
      <c r="D65" s="15"/>
      <c r="E65" s="3"/>
      <c r="F65" s="3"/>
    </row>
    <row r="66" spans="1:6" ht="15.75" thickBot="1">
      <c r="A66" s="8">
        <v>6</v>
      </c>
      <c r="B66" s="1" t="s">
        <v>81</v>
      </c>
      <c r="C66" s="14" t="s">
        <v>82</v>
      </c>
      <c r="D66" s="15"/>
      <c r="E66" s="3"/>
      <c r="F66" s="3"/>
    </row>
    <row r="67" spans="1:6" ht="15.75" thickBot="1">
      <c r="A67" s="8">
        <v>7</v>
      </c>
      <c r="B67" s="1" t="s">
        <v>83</v>
      </c>
      <c r="C67" s="14" t="s">
        <v>2</v>
      </c>
      <c r="D67" s="15"/>
      <c r="E67" s="3"/>
      <c r="F67" s="3"/>
    </row>
    <row r="68" spans="1:6" ht="15.75" thickBot="1">
      <c r="A68" s="9" t="s">
        <v>111</v>
      </c>
      <c r="B68" s="1" t="s">
        <v>84</v>
      </c>
      <c r="C68" s="14" t="s">
        <v>2</v>
      </c>
      <c r="D68" s="15"/>
      <c r="E68" s="3"/>
      <c r="F68" s="3"/>
    </row>
    <row r="69" spans="1:6" ht="30.75" thickBot="1">
      <c r="A69" s="8">
        <v>8</v>
      </c>
      <c r="B69" s="1" t="s">
        <v>85</v>
      </c>
      <c r="C69" s="14" t="s">
        <v>82</v>
      </c>
      <c r="D69" s="15"/>
      <c r="E69" s="15" t="s">
        <v>26</v>
      </c>
      <c r="F69" s="15" t="s">
        <v>26</v>
      </c>
    </row>
    <row r="71" spans="1:6" ht="15">
      <c r="A71" s="25" t="s">
        <v>19</v>
      </c>
      <c r="B71" s="25"/>
      <c r="C71" s="25"/>
      <c r="D71" s="25"/>
      <c r="E71" s="25"/>
      <c r="F71" s="25"/>
    </row>
    <row r="72" spans="1:6" ht="65.25" customHeight="1">
      <c r="A72" s="23" t="s">
        <v>112</v>
      </c>
      <c r="B72" s="23"/>
      <c r="C72" s="23"/>
      <c r="D72" s="23"/>
      <c r="E72" s="23"/>
      <c r="F72" s="23"/>
    </row>
    <row r="73" spans="1:6" ht="32.25" customHeight="1">
      <c r="A73" s="23" t="s">
        <v>113</v>
      </c>
      <c r="B73" s="23"/>
      <c r="C73" s="23"/>
      <c r="D73" s="23"/>
      <c r="E73" s="23"/>
      <c r="F73" s="23"/>
    </row>
    <row r="74" spans="1:6" ht="30.75" customHeight="1">
      <c r="A74" s="23" t="s">
        <v>114</v>
      </c>
      <c r="B74" s="23"/>
      <c r="C74" s="23"/>
      <c r="D74" s="23"/>
      <c r="E74" s="23"/>
      <c r="F74" s="23"/>
    </row>
    <row r="75" spans="1:6" ht="31.5" customHeight="1">
      <c r="A75" s="24" t="s">
        <v>115</v>
      </c>
      <c r="B75" s="24"/>
      <c r="C75" s="24"/>
      <c r="D75" s="24"/>
      <c r="E75" s="24"/>
      <c r="F75" s="24"/>
    </row>
    <row r="76" spans="1:6" ht="29.25" customHeight="1">
      <c r="A76" s="24" t="s">
        <v>116</v>
      </c>
      <c r="B76" s="24"/>
      <c r="C76" s="24"/>
      <c r="D76" s="24"/>
      <c r="E76" s="24"/>
      <c r="F76" s="24"/>
    </row>
  </sheetData>
  <sheetProtection/>
  <mergeCells count="30">
    <mergeCell ref="B17:B18"/>
    <mergeCell ref="C17:C18"/>
    <mergeCell ref="D17:E17"/>
    <mergeCell ref="F17:F18"/>
    <mergeCell ref="A52:A53"/>
    <mergeCell ref="C52:C53"/>
    <mergeCell ref="D52:D53"/>
    <mergeCell ref="E52:E53"/>
    <mergeCell ref="F52:F53"/>
    <mergeCell ref="A17:A18"/>
    <mergeCell ref="A6:F6"/>
    <mergeCell ref="A7:F7"/>
    <mergeCell ref="A8:F8"/>
    <mergeCell ref="A9:F9"/>
    <mergeCell ref="A10:F10"/>
    <mergeCell ref="A73:F73"/>
    <mergeCell ref="C54:C55"/>
    <mergeCell ref="D54:D55"/>
    <mergeCell ref="E54:E55"/>
    <mergeCell ref="F54:F55"/>
    <mergeCell ref="A74:F74"/>
    <mergeCell ref="A75:F75"/>
    <mergeCell ref="A76:F76"/>
    <mergeCell ref="A12:F12"/>
    <mergeCell ref="A13:F13"/>
    <mergeCell ref="A14:F14"/>
    <mergeCell ref="A15:F15"/>
    <mergeCell ref="A71:F71"/>
    <mergeCell ref="A72:F72"/>
    <mergeCell ref="A54:A5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zoomScalePageLayoutView="0" workbookViewId="0" topLeftCell="A19">
      <selection activeCell="H35" sqref="H35:I35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4" max="4" width="10.625" style="0" bestFit="1" customWidth="1"/>
    <col min="5" max="5" width="11.625" style="0" bestFit="1" customWidth="1"/>
    <col min="6" max="6" width="15.25390625" style="0" customWidth="1"/>
  </cols>
  <sheetData>
    <row r="1" ht="15">
      <c r="F1" s="7" t="s">
        <v>92</v>
      </c>
    </row>
    <row r="2" ht="15">
      <c r="F2" s="7" t="s">
        <v>93</v>
      </c>
    </row>
    <row r="3" ht="15">
      <c r="F3" s="7" t="s">
        <v>94</v>
      </c>
    </row>
    <row r="4" ht="15">
      <c r="F4" s="7" t="s">
        <v>95</v>
      </c>
    </row>
    <row r="5" ht="15">
      <c r="F5" s="5"/>
    </row>
    <row r="6" spans="1:6" ht="12.75" customHeight="1">
      <c r="A6" s="28" t="s">
        <v>86</v>
      </c>
      <c r="B6" s="28"/>
      <c r="C6" s="28"/>
      <c r="D6" s="28"/>
      <c r="E6" s="28"/>
      <c r="F6" s="28"/>
    </row>
    <row r="7" spans="1:6" ht="12.75" customHeight="1">
      <c r="A7" s="28" t="s">
        <v>87</v>
      </c>
      <c r="B7" s="28"/>
      <c r="C7" s="28"/>
      <c r="D7" s="28"/>
      <c r="E7" s="28"/>
      <c r="F7" s="28"/>
    </row>
    <row r="8" spans="1:6" ht="12.75" customHeight="1">
      <c r="A8" s="28" t="s">
        <v>88</v>
      </c>
      <c r="B8" s="28"/>
      <c r="C8" s="28"/>
      <c r="D8" s="28"/>
      <c r="E8" s="28"/>
      <c r="F8" s="28"/>
    </row>
    <row r="9" spans="1:6" ht="12.75" customHeight="1">
      <c r="A9" s="28" t="s">
        <v>89</v>
      </c>
      <c r="B9" s="28"/>
      <c r="C9" s="28"/>
      <c r="D9" s="28"/>
      <c r="E9" s="28"/>
      <c r="F9" s="28"/>
    </row>
    <row r="10" spans="1:6" ht="12.75" customHeight="1">
      <c r="A10" s="28" t="s">
        <v>90</v>
      </c>
      <c r="B10" s="28"/>
      <c r="C10" s="28"/>
      <c r="D10" s="28"/>
      <c r="E10" s="28"/>
      <c r="F10" s="28"/>
    </row>
    <row r="12" spans="1:6" ht="12.75" customHeight="1">
      <c r="A12" s="25" t="s">
        <v>117</v>
      </c>
      <c r="B12" s="25"/>
      <c r="C12" s="25"/>
      <c r="D12" s="25"/>
      <c r="E12" s="25"/>
      <c r="F12" s="25"/>
    </row>
    <row r="13" spans="1:6" ht="12.75" customHeight="1">
      <c r="A13" s="25" t="s">
        <v>118</v>
      </c>
      <c r="B13" s="25"/>
      <c r="C13" s="25"/>
      <c r="D13" s="25"/>
      <c r="E13" s="25"/>
      <c r="F13" s="25"/>
    </row>
    <row r="14" spans="1:6" ht="12.75" customHeight="1">
      <c r="A14" s="25" t="s">
        <v>119</v>
      </c>
      <c r="B14" s="25"/>
      <c r="C14" s="25"/>
      <c r="D14" s="25"/>
      <c r="E14" s="25"/>
      <c r="F14" s="25"/>
    </row>
    <row r="15" spans="1:6" ht="12.75" customHeight="1">
      <c r="A15" s="25" t="s">
        <v>121</v>
      </c>
      <c r="B15" s="25"/>
      <c r="C15" s="25"/>
      <c r="D15" s="25"/>
      <c r="E15" s="25"/>
      <c r="F15" s="25"/>
    </row>
    <row r="16" ht="13.5" thickBot="1"/>
    <row r="17" spans="1:6" ht="15.75" thickBot="1">
      <c r="A17" s="36" t="s">
        <v>20</v>
      </c>
      <c r="B17" s="36" t="s">
        <v>0</v>
      </c>
      <c r="C17" s="36" t="s">
        <v>21</v>
      </c>
      <c r="D17" s="38" t="s">
        <v>124</v>
      </c>
      <c r="E17" s="39"/>
      <c r="F17" s="36" t="s">
        <v>22</v>
      </c>
    </row>
    <row r="18" spans="1:6" ht="15.75" thickBot="1">
      <c r="A18" s="37"/>
      <c r="B18" s="37"/>
      <c r="C18" s="37"/>
      <c r="D18" s="6" t="s">
        <v>23</v>
      </c>
      <c r="E18" s="6" t="s">
        <v>24</v>
      </c>
      <c r="F18" s="37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9" ht="15.75" thickBot="1">
      <c r="A20" s="8">
        <v>1</v>
      </c>
      <c r="B20" s="10" t="s">
        <v>27</v>
      </c>
      <c r="C20" s="14" t="s">
        <v>2</v>
      </c>
      <c r="D20" s="17">
        <f>D21+D35+D49</f>
        <v>24583.671000000002</v>
      </c>
      <c r="E20" s="17">
        <f>E21+E35+E49</f>
        <v>27437.809999999998</v>
      </c>
      <c r="F20" s="3"/>
      <c r="I20" s="20"/>
    </row>
    <row r="21" spans="1:6" ht="15.75" thickBot="1">
      <c r="A21" s="9" t="s">
        <v>3</v>
      </c>
      <c r="B21" s="10" t="s">
        <v>28</v>
      </c>
      <c r="C21" s="14" t="s">
        <v>2</v>
      </c>
      <c r="D21" s="17">
        <f>D22+D27+D29+D33+D34</f>
        <v>9489.6617</v>
      </c>
      <c r="E21" s="17">
        <f>E22+E27+E29+E33+E34</f>
        <v>9514.409999999998</v>
      </c>
      <c r="F21" s="3"/>
    </row>
    <row r="22" spans="1:6" ht="15.75" thickBot="1">
      <c r="A22" s="9" t="s">
        <v>4</v>
      </c>
      <c r="B22" s="1" t="s">
        <v>5</v>
      </c>
      <c r="C22" s="14" t="s">
        <v>2</v>
      </c>
      <c r="D22" s="16">
        <f>D23+D24+D25</f>
        <v>2835.882</v>
      </c>
      <c r="E22" s="16">
        <f>E23+E24+E25</f>
        <v>3184.42</v>
      </c>
      <c r="F22" s="3"/>
    </row>
    <row r="23" spans="1:6" ht="15.75" thickBot="1">
      <c r="A23" s="8" t="s">
        <v>6</v>
      </c>
      <c r="B23" s="1" t="s">
        <v>29</v>
      </c>
      <c r="C23" s="14" t="s">
        <v>2</v>
      </c>
      <c r="D23" s="16">
        <v>548.86</v>
      </c>
      <c r="E23" s="15">
        <v>870.05</v>
      </c>
      <c r="F23" s="3"/>
    </row>
    <row r="24" spans="1:6" ht="15.75" thickBot="1">
      <c r="A24" s="8" t="s">
        <v>10</v>
      </c>
      <c r="B24" s="1" t="s">
        <v>30</v>
      </c>
      <c r="C24" s="14" t="s">
        <v>2</v>
      </c>
      <c r="D24" s="16"/>
      <c r="E24" s="15"/>
      <c r="F24" s="3"/>
    </row>
    <row r="25" spans="1:6" ht="30.75" thickBot="1">
      <c r="A25" s="8" t="s">
        <v>31</v>
      </c>
      <c r="B25" s="1" t="s">
        <v>32</v>
      </c>
      <c r="C25" s="14" t="s">
        <v>2</v>
      </c>
      <c r="D25" s="16">
        <f>2835.882-D23</f>
        <v>2287.022</v>
      </c>
      <c r="E25" s="15">
        <v>2314.37</v>
      </c>
      <c r="F25" s="3"/>
    </row>
    <row r="26" spans="1:6" ht="15.75" thickBot="1">
      <c r="A26" s="8" t="s">
        <v>33</v>
      </c>
      <c r="B26" s="1" t="s">
        <v>7</v>
      </c>
      <c r="C26" s="14" t="s">
        <v>2</v>
      </c>
      <c r="D26" s="16"/>
      <c r="E26" s="15"/>
      <c r="F26" s="3"/>
    </row>
    <row r="27" spans="1:6" ht="15.75" thickBot="1">
      <c r="A27" s="9" t="s">
        <v>8</v>
      </c>
      <c r="B27" s="1" t="s">
        <v>9</v>
      </c>
      <c r="C27" s="14" t="s">
        <v>2</v>
      </c>
      <c r="D27" s="16">
        <v>5794.3769</v>
      </c>
      <c r="E27" s="15">
        <v>5848.11</v>
      </c>
      <c r="F27" s="3"/>
    </row>
    <row r="28" spans="1:6" ht="15.75" thickBot="1">
      <c r="A28" s="8" t="s">
        <v>34</v>
      </c>
      <c r="B28" s="1" t="s">
        <v>7</v>
      </c>
      <c r="C28" s="14" t="s">
        <v>2</v>
      </c>
      <c r="D28" s="16"/>
      <c r="E28" s="15"/>
      <c r="F28" s="3"/>
    </row>
    <row r="29" spans="1:6" ht="15.75" thickBot="1">
      <c r="A29" s="9" t="s">
        <v>11</v>
      </c>
      <c r="B29" s="1" t="s">
        <v>35</v>
      </c>
      <c r="C29" s="14" t="s">
        <v>2</v>
      </c>
      <c r="D29" s="16">
        <v>859.4028</v>
      </c>
      <c r="E29" s="15">
        <v>481.88</v>
      </c>
      <c r="F29" s="3"/>
    </row>
    <row r="30" spans="1:6" ht="15.75" thickBot="1">
      <c r="A30" s="8" t="s">
        <v>36</v>
      </c>
      <c r="B30" s="1" t="s">
        <v>37</v>
      </c>
      <c r="C30" s="14" t="s">
        <v>2</v>
      </c>
      <c r="D30" s="16"/>
      <c r="E30" s="15"/>
      <c r="F30" s="3"/>
    </row>
    <row r="31" spans="1:6" ht="15.75" thickBot="1">
      <c r="A31" s="8" t="s">
        <v>38</v>
      </c>
      <c r="B31" s="1" t="s">
        <v>39</v>
      </c>
      <c r="C31" s="14" t="s">
        <v>2</v>
      </c>
      <c r="D31" s="16"/>
      <c r="E31" s="15"/>
      <c r="F31" s="3"/>
    </row>
    <row r="32" spans="1:6" ht="15.75" thickBot="1">
      <c r="A32" s="8" t="s">
        <v>40</v>
      </c>
      <c r="B32" s="1" t="s">
        <v>41</v>
      </c>
      <c r="C32" s="14" t="s">
        <v>2</v>
      </c>
      <c r="D32" s="16"/>
      <c r="E32" s="15"/>
      <c r="F32" s="3"/>
    </row>
    <row r="33" spans="1:6" ht="30.75" thickBot="1">
      <c r="A33" s="9" t="s">
        <v>96</v>
      </c>
      <c r="B33" s="1" t="s">
        <v>42</v>
      </c>
      <c r="C33" s="14" t="s">
        <v>2</v>
      </c>
      <c r="D33" s="16"/>
      <c r="E33" s="15"/>
      <c r="F33" s="3"/>
    </row>
    <row r="34" spans="1:6" ht="15.75" thickBot="1">
      <c r="A34" s="9" t="s">
        <v>97</v>
      </c>
      <c r="B34" s="1" t="s">
        <v>43</v>
      </c>
      <c r="C34" s="14" t="s">
        <v>2</v>
      </c>
      <c r="D34" s="16"/>
      <c r="E34" s="15"/>
      <c r="F34" s="3"/>
    </row>
    <row r="35" spans="1:9" ht="15.75" thickBot="1">
      <c r="A35" s="9" t="s">
        <v>98</v>
      </c>
      <c r="B35" s="10" t="s">
        <v>44</v>
      </c>
      <c r="C35" s="14" t="s">
        <v>2</v>
      </c>
      <c r="D35" s="17">
        <f>SUM(D36:D45)+D47+D48</f>
        <v>14575.4493</v>
      </c>
      <c r="E35" s="17">
        <f>SUM(E36:E45)+E47+E48</f>
        <v>17923.4</v>
      </c>
      <c r="F35" s="3"/>
      <c r="I35" s="20"/>
    </row>
    <row r="36" spans="1:6" ht="15.75" thickBot="1">
      <c r="A36" s="9" t="s">
        <v>99</v>
      </c>
      <c r="B36" s="1" t="s">
        <v>45</v>
      </c>
      <c r="C36" s="14" t="s">
        <v>2</v>
      </c>
      <c r="D36" s="16"/>
      <c r="E36" s="15"/>
      <c r="F36" s="3"/>
    </row>
    <row r="37" spans="1:6" ht="30.75" thickBot="1">
      <c r="A37" s="9" t="s">
        <v>100</v>
      </c>
      <c r="B37" s="1" t="s">
        <v>46</v>
      </c>
      <c r="C37" s="14" t="s">
        <v>2</v>
      </c>
      <c r="D37" s="16"/>
      <c r="E37" s="15"/>
      <c r="F37" s="3"/>
    </row>
    <row r="38" spans="1:6" ht="15.75" thickBot="1">
      <c r="A38" s="9" t="s">
        <v>101</v>
      </c>
      <c r="B38" s="1" t="s">
        <v>47</v>
      </c>
      <c r="C38" s="14" t="s">
        <v>2</v>
      </c>
      <c r="D38" s="16">
        <v>299.7263</v>
      </c>
      <c r="E38" s="15">
        <v>52.66</v>
      </c>
      <c r="F38" s="3"/>
    </row>
    <row r="39" spans="1:6" ht="15.75" thickBot="1">
      <c r="A39" s="9" t="s">
        <v>102</v>
      </c>
      <c r="B39" s="1" t="s">
        <v>13</v>
      </c>
      <c r="C39" s="14" t="s">
        <v>2</v>
      </c>
      <c r="D39" s="16">
        <v>1761.4906</v>
      </c>
      <c r="E39" s="15">
        <v>1775.73</v>
      </c>
      <c r="F39" s="3"/>
    </row>
    <row r="40" spans="1:6" ht="30.75" thickBot="1">
      <c r="A40" s="9" t="s">
        <v>103</v>
      </c>
      <c r="B40" s="1" t="s">
        <v>48</v>
      </c>
      <c r="C40" s="14" t="s">
        <v>2</v>
      </c>
      <c r="D40" s="16"/>
      <c r="E40" s="15"/>
      <c r="F40" s="3"/>
    </row>
    <row r="41" spans="1:6" ht="15.75" thickBot="1">
      <c r="A41" s="9" t="s">
        <v>104</v>
      </c>
      <c r="B41" s="1" t="s">
        <v>49</v>
      </c>
      <c r="C41" s="14" t="s">
        <v>2</v>
      </c>
      <c r="D41" s="21">
        <v>9867.926</v>
      </c>
      <c r="E41" s="15">
        <v>11882.85</v>
      </c>
      <c r="F41" s="3"/>
    </row>
    <row r="42" spans="1:6" ht="15.75" thickBot="1">
      <c r="A42" s="9" t="s">
        <v>105</v>
      </c>
      <c r="B42" s="1" t="s">
        <v>50</v>
      </c>
      <c r="C42" s="14" t="s">
        <v>2</v>
      </c>
      <c r="D42" s="16"/>
      <c r="E42" s="15"/>
      <c r="F42" s="3"/>
    </row>
    <row r="43" spans="1:6" ht="15.75" thickBot="1">
      <c r="A43" s="9" t="s">
        <v>106</v>
      </c>
      <c r="B43" s="1" t="s">
        <v>14</v>
      </c>
      <c r="C43" s="14" t="s">
        <v>2</v>
      </c>
      <c r="D43" s="16">
        <v>137.4906</v>
      </c>
      <c r="E43" s="16">
        <v>740</v>
      </c>
      <c r="F43" s="3"/>
    </row>
    <row r="44" spans="1:6" ht="15.75" thickBot="1">
      <c r="A44" s="9" t="s">
        <v>107</v>
      </c>
      <c r="B44" s="1" t="s">
        <v>15</v>
      </c>
      <c r="C44" s="14" t="s">
        <v>2</v>
      </c>
      <c r="D44" s="15">
        <v>1048.96</v>
      </c>
      <c r="E44" s="15">
        <v>1017.29</v>
      </c>
      <c r="F44" s="3"/>
    </row>
    <row r="45" spans="1:6" ht="45.75" thickBot="1">
      <c r="A45" s="9" t="s">
        <v>108</v>
      </c>
      <c r="B45" s="1" t="s">
        <v>51</v>
      </c>
      <c r="C45" s="14" t="s">
        <v>2</v>
      </c>
      <c r="D45" s="15"/>
      <c r="E45" s="15"/>
      <c r="F45" s="3"/>
    </row>
    <row r="46" spans="1:6" ht="15.75" thickBot="1">
      <c r="A46" s="8" t="s">
        <v>52</v>
      </c>
      <c r="B46" s="1" t="s">
        <v>53</v>
      </c>
      <c r="C46" s="14" t="s">
        <v>54</v>
      </c>
      <c r="D46" s="15"/>
      <c r="E46" s="15"/>
      <c r="F46" s="3"/>
    </row>
    <row r="47" spans="1:6" ht="75.75" thickBot="1">
      <c r="A47" s="9" t="s">
        <v>109</v>
      </c>
      <c r="B47" s="1" t="s">
        <v>55</v>
      </c>
      <c r="C47" s="14" t="s">
        <v>2</v>
      </c>
      <c r="D47" s="15"/>
      <c r="E47" s="15"/>
      <c r="F47" s="3"/>
    </row>
    <row r="48" spans="1:6" ht="15.75" thickBot="1">
      <c r="A48" s="9" t="s">
        <v>110</v>
      </c>
      <c r="B48" s="1" t="s">
        <v>56</v>
      </c>
      <c r="C48" s="14" t="s">
        <v>2</v>
      </c>
      <c r="D48" s="15">
        <f>11327.7818-D41</f>
        <v>1459.8558000000012</v>
      </c>
      <c r="E48" s="15">
        <v>2454.8700000000026</v>
      </c>
      <c r="F48" s="3"/>
    </row>
    <row r="49" spans="1:6" ht="30.75" thickBot="1">
      <c r="A49" s="9" t="s">
        <v>12</v>
      </c>
      <c r="B49" s="1" t="s">
        <v>16</v>
      </c>
      <c r="C49" s="14" t="s">
        <v>2</v>
      </c>
      <c r="D49" s="15">
        <v>518.56</v>
      </c>
      <c r="E49" s="15"/>
      <c r="F49" s="3"/>
    </row>
    <row r="50" spans="1:6" ht="32.25" thickBot="1">
      <c r="A50" s="12" t="s">
        <v>17</v>
      </c>
      <c r="B50" s="13" t="s">
        <v>57</v>
      </c>
      <c r="C50" s="14" t="s">
        <v>2</v>
      </c>
      <c r="D50" s="15"/>
      <c r="E50" s="15"/>
      <c r="F50" s="3"/>
    </row>
    <row r="51" spans="1:6" ht="32.25" thickBot="1">
      <c r="A51" s="12" t="s">
        <v>18</v>
      </c>
      <c r="B51" s="13" t="s">
        <v>58</v>
      </c>
      <c r="C51" s="14" t="s">
        <v>2</v>
      </c>
      <c r="D51" s="16">
        <f>D52*D54</f>
        <v>9707.998800000001</v>
      </c>
      <c r="E51" s="16">
        <f>E52*E54</f>
        <v>6595.106169491526</v>
      </c>
      <c r="F51" s="3"/>
    </row>
    <row r="52" spans="1:6" ht="15">
      <c r="A52" s="26" t="s">
        <v>3</v>
      </c>
      <c r="B52" s="4" t="s">
        <v>59</v>
      </c>
      <c r="C52" s="29" t="s">
        <v>61</v>
      </c>
      <c r="D52" s="40">
        <v>5.2419</v>
      </c>
      <c r="E52" s="31">
        <f>'[2]2014 год'!$D$8/1000</f>
        <v>4.0664549999999995</v>
      </c>
      <c r="F52" s="34"/>
    </row>
    <row r="53" spans="1:6" ht="15.75" thickBot="1">
      <c r="A53" s="27"/>
      <c r="B53" s="1" t="s">
        <v>60</v>
      </c>
      <c r="C53" s="30"/>
      <c r="D53" s="33"/>
      <c r="E53" s="32"/>
      <c r="F53" s="35"/>
    </row>
    <row r="54" spans="1:6" ht="15">
      <c r="A54" s="26" t="s">
        <v>98</v>
      </c>
      <c r="B54" s="4" t="s">
        <v>59</v>
      </c>
      <c r="C54" s="29" t="s">
        <v>120</v>
      </c>
      <c r="D54" s="31">
        <v>1852</v>
      </c>
      <c r="E54" s="31">
        <f>'[2]2014 год'!$E$8*1000</f>
        <v>1621.8318337450007</v>
      </c>
      <c r="F54" s="34"/>
    </row>
    <row r="55" spans="1:6" ht="30.75" thickBot="1">
      <c r="A55" s="27"/>
      <c r="B55" s="1" t="s">
        <v>62</v>
      </c>
      <c r="C55" s="30"/>
      <c r="D55" s="32"/>
      <c r="E55" s="32"/>
      <c r="F55" s="35"/>
    </row>
    <row r="56" spans="1:6" ht="45.75" thickBot="1">
      <c r="A56" s="9" t="s">
        <v>12</v>
      </c>
      <c r="B56" s="1" t="s">
        <v>63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>
      <c r="A57" s="8">
        <v>1</v>
      </c>
      <c r="B57" s="1" t="s">
        <v>64</v>
      </c>
      <c r="C57" s="14" t="s">
        <v>65</v>
      </c>
      <c r="D57" s="15"/>
      <c r="E57" s="3"/>
      <c r="F57" s="3"/>
    </row>
    <row r="58" spans="1:6" ht="15.75" thickBot="1">
      <c r="A58" s="8">
        <v>2</v>
      </c>
      <c r="B58" s="1" t="s">
        <v>66</v>
      </c>
      <c r="C58" s="14" t="s">
        <v>67</v>
      </c>
      <c r="D58" s="15"/>
      <c r="E58" s="3"/>
      <c r="F58" s="3"/>
    </row>
    <row r="59" spans="1:6" ht="15.75" thickBot="1">
      <c r="A59" s="8" t="s">
        <v>68</v>
      </c>
      <c r="B59" s="1" t="s">
        <v>69</v>
      </c>
      <c r="C59" s="14" t="s">
        <v>67</v>
      </c>
      <c r="D59" s="15"/>
      <c r="E59" s="3"/>
      <c r="F59" s="3"/>
    </row>
    <row r="60" spans="1:6" ht="15.75" thickBot="1">
      <c r="A60" s="8">
        <v>3</v>
      </c>
      <c r="B60" s="1" t="s">
        <v>70</v>
      </c>
      <c r="C60" s="14" t="s">
        <v>71</v>
      </c>
      <c r="D60" s="15"/>
      <c r="E60" s="3"/>
      <c r="F60" s="3"/>
    </row>
    <row r="61" spans="1:6" ht="30.75" thickBot="1">
      <c r="A61" s="8" t="s">
        <v>72</v>
      </c>
      <c r="B61" s="1" t="s">
        <v>73</v>
      </c>
      <c r="C61" s="14" t="s">
        <v>71</v>
      </c>
      <c r="D61" s="15"/>
      <c r="E61" s="3"/>
      <c r="F61" s="3"/>
    </row>
    <row r="62" spans="1:6" ht="15.75" thickBot="1">
      <c r="A62" s="8">
        <v>4</v>
      </c>
      <c r="B62" s="1" t="s">
        <v>74</v>
      </c>
      <c r="C62" s="14" t="s">
        <v>71</v>
      </c>
      <c r="D62" s="15"/>
      <c r="E62" s="3"/>
      <c r="F62" s="3"/>
    </row>
    <row r="63" spans="1:6" ht="15.75" thickBot="1">
      <c r="A63" s="8" t="s">
        <v>75</v>
      </c>
      <c r="B63" s="1" t="s">
        <v>76</v>
      </c>
      <c r="C63" s="14" t="s">
        <v>71</v>
      </c>
      <c r="D63" s="15"/>
      <c r="E63" s="3"/>
      <c r="F63" s="3"/>
    </row>
    <row r="64" spans="1:6" ht="15.75" thickBot="1">
      <c r="A64" s="8">
        <v>5</v>
      </c>
      <c r="B64" s="1" t="s">
        <v>77</v>
      </c>
      <c r="C64" s="14" t="s">
        <v>78</v>
      </c>
      <c r="D64" s="15"/>
      <c r="E64" s="3"/>
      <c r="F64" s="3"/>
    </row>
    <row r="65" spans="1:6" ht="15.75" thickBot="1">
      <c r="A65" s="8" t="s">
        <v>79</v>
      </c>
      <c r="B65" s="1" t="s">
        <v>80</v>
      </c>
      <c r="C65" s="14" t="s">
        <v>78</v>
      </c>
      <c r="D65" s="15"/>
      <c r="E65" s="3"/>
      <c r="F65" s="3"/>
    </row>
    <row r="66" spans="1:6" ht="15.75" thickBot="1">
      <c r="A66" s="8">
        <v>6</v>
      </c>
      <c r="B66" s="1" t="s">
        <v>81</v>
      </c>
      <c r="C66" s="14" t="s">
        <v>82</v>
      </c>
      <c r="D66" s="15"/>
      <c r="E66" s="3"/>
      <c r="F66" s="3"/>
    </row>
    <row r="67" spans="1:6" ht="15.75" thickBot="1">
      <c r="A67" s="8">
        <v>7</v>
      </c>
      <c r="B67" s="1" t="s">
        <v>83</v>
      </c>
      <c r="C67" s="14" t="s">
        <v>2</v>
      </c>
      <c r="D67" s="15"/>
      <c r="E67" s="3"/>
      <c r="F67" s="3"/>
    </row>
    <row r="68" spans="1:6" ht="15.75" thickBot="1">
      <c r="A68" s="9" t="s">
        <v>111</v>
      </c>
      <c r="B68" s="1" t="s">
        <v>84</v>
      </c>
      <c r="C68" s="14" t="s">
        <v>2</v>
      </c>
      <c r="D68" s="15"/>
      <c r="E68" s="3"/>
      <c r="F68" s="3"/>
    </row>
    <row r="69" spans="1:6" ht="30.75" thickBot="1">
      <c r="A69" s="8">
        <v>8</v>
      </c>
      <c r="B69" s="1" t="s">
        <v>85</v>
      </c>
      <c r="C69" s="14" t="s">
        <v>82</v>
      </c>
      <c r="D69" s="15"/>
      <c r="E69" s="15" t="s">
        <v>26</v>
      </c>
      <c r="F69" s="15" t="s">
        <v>26</v>
      </c>
    </row>
    <row r="71" spans="1:6" ht="15">
      <c r="A71" s="25" t="s">
        <v>19</v>
      </c>
      <c r="B71" s="25"/>
      <c r="C71" s="25"/>
      <c r="D71" s="25"/>
      <c r="E71" s="25"/>
      <c r="F71" s="25"/>
    </row>
    <row r="72" spans="1:6" ht="65.25" customHeight="1">
      <c r="A72" s="23" t="s">
        <v>112</v>
      </c>
      <c r="B72" s="23"/>
      <c r="C72" s="23"/>
      <c r="D72" s="23"/>
      <c r="E72" s="23"/>
      <c r="F72" s="23"/>
    </row>
    <row r="73" spans="1:6" ht="26.25" customHeight="1">
      <c r="A73" s="23" t="s">
        <v>113</v>
      </c>
      <c r="B73" s="23"/>
      <c r="C73" s="23"/>
      <c r="D73" s="23"/>
      <c r="E73" s="23"/>
      <c r="F73" s="23"/>
    </row>
    <row r="74" spans="1:6" ht="30.75" customHeight="1">
      <c r="A74" s="23" t="s">
        <v>114</v>
      </c>
      <c r="B74" s="23"/>
      <c r="C74" s="23"/>
      <c r="D74" s="23"/>
      <c r="E74" s="23"/>
      <c r="F74" s="23"/>
    </row>
    <row r="75" spans="1:6" ht="31.5" customHeight="1">
      <c r="A75" s="24" t="s">
        <v>115</v>
      </c>
      <c r="B75" s="24"/>
      <c r="C75" s="24"/>
      <c r="D75" s="24"/>
      <c r="E75" s="24"/>
      <c r="F75" s="24"/>
    </row>
    <row r="76" spans="1:6" ht="29.25" customHeight="1">
      <c r="A76" s="24" t="s">
        <v>116</v>
      </c>
      <c r="B76" s="24"/>
      <c r="C76" s="24"/>
      <c r="D76" s="24"/>
      <c r="E76" s="24"/>
      <c r="F76" s="24"/>
    </row>
  </sheetData>
  <sheetProtection/>
  <mergeCells count="30">
    <mergeCell ref="A12:F12"/>
    <mergeCell ref="A6:F6"/>
    <mergeCell ref="A7:F7"/>
    <mergeCell ref="A8:F8"/>
    <mergeCell ref="A9:F9"/>
    <mergeCell ref="A10:F10"/>
    <mergeCell ref="A13:F13"/>
    <mergeCell ref="A14:F14"/>
    <mergeCell ref="A15:F15"/>
    <mergeCell ref="A17:A18"/>
    <mergeCell ref="B17:B18"/>
    <mergeCell ref="C17:C18"/>
    <mergeCell ref="D17:E17"/>
    <mergeCell ref="F17:F18"/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76"/>
  <sheetViews>
    <sheetView tabSelected="1" zoomScalePageLayoutView="0" workbookViewId="0" topLeftCell="A57">
      <selection activeCell="E52" sqref="E52:E53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4" max="5" width="11.75390625" style="0" customWidth="1"/>
    <col min="6" max="6" width="15.25390625" style="0" customWidth="1"/>
  </cols>
  <sheetData>
    <row r="1" ht="15">
      <c r="F1" s="7" t="s">
        <v>92</v>
      </c>
    </row>
    <row r="2" ht="15">
      <c r="F2" s="7" t="s">
        <v>93</v>
      </c>
    </row>
    <row r="3" ht="15">
      <c r="F3" s="7" t="s">
        <v>94</v>
      </c>
    </row>
    <row r="4" ht="15">
      <c r="F4" s="7" t="s">
        <v>95</v>
      </c>
    </row>
    <row r="5" ht="15">
      <c r="F5" s="5"/>
    </row>
    <row r="6" spans="1:6" ht="12.75" customHeight="1">
      <c r="A6" s="28" t="s">
        <v>86</v>
      </c>
      <c r="B6" s="28"/>
      <c r="C6" s="28"/>
      <c r="D6" s="28"/>
      <c r="E6" s="28"/>
      <c r="F6" s="28"/>
    </row>
    <row r="7" spans="1:6" ht="12.75" customHeight="1">
      <c r="A7" s="28" t="s">
        <v>87</v>
      </c>
      <c r="B7" s="28"/>
      <c r="C7" s="28"/>
      <c r="D7" s="28"/>
      <c r="E7" s="28"/>
      <c r="F7" s="28"/>
    </row>
    <row r="8" spans="1:6" ht="12.75" customHeight="1">
      <c r="A8" s="28" t="s">
        <v>88</v>
      </c>
      <c r="B8" s="28"/>
      <c r="C8" s="28"/>
      <c r="D8" s="28"/>
      <c r="E8" s="28"/>
      <c r="F8" s="28"/>
    </row>
    <row r="9" spans="1:6" ht="12.75" customHeight="1">
      <c r="A9" s="28" t="s">
        <v>89</v>
      </c>
      <c r="B9" s="28"/>
      <c r="C9" s="28"/>
      <c r="D9" s="28"/>
      <c r="E9" s="28"/>
      <c r="F9" s="28"/>
    </row>
    <row r="10" spans="1:6" ht="12.75" customHeight="1">
      <c r="A10" s="28" t="s">
        <v>90</v>
      </c>
      <c r="B10" s="28"/>
      <c r="C10" s="28"/>
      <c r="D10" s="28"/>
      <c r="E10" s="28"/>
      <c r="F10" s="28"/>
    </row>
    <row r="12" spans="1:6" ht="12.75" customHeight="1">
      <c r="A12" s="25" t="s">
        <v>117</v>
      </c>
      <c r="B12" s="25"/>
      <c r="C12" s="25"/>
      <c r="D12" s="25"/>
      <c r="E12" s="25"/>
      <c r="F12" s="25"/>
    </row>
    <row r="13" spans="1:6" ht="12.75" customHeight="1">
      <c r="A13" s="25" t="s">
        <v>118</v>
      </c>
      <c r="B13" s="25"/>
      <c r="C13" s="25"/>
      <c r="D13" s="25"/>
      <c r="E13" s="25"/>
      <c r="F13" s="25"/>
    </row>
    <row r="14" spans="1:6" ht="12.75" customHeight="1">
      <c r="A14" s="25" t="s">
        <v>119</v>
      </c>
      <c r="B14" s="25"/>
      <c r="C14" s="25"/>
      <c r="D14" s="25"/>
      <c r="E14" s="25"/>
      <c r="F14" s="25"/>
    </row>
    <row r="15" spans="1:6" ht="12.75" customHeight="1">
      <c r="A15" s="25" t="s">
        <v>121</v>
      </c>
      <c r="B15" s="25"/>
      <c r="C15" s="25"/>
      <c r="D15" s="25"/>
      <c r="E15" s="25"/>
      <c r="F15" s="25"/>
    </row>
    <row r="16" ht="13.5" thickBot="1"/>
    <row r="17" spans="1:6" ht="15.75" thickBot="1">
      <c r="A17" s="36" t="s">
        <v>20</v>
      </c>
      <c r="B17" s="36" t="s">
        <v>0</v>
      </c>
      <c r="C17" s="36" t="s">
        <v>21</v>
      </c>
      <c r="D17" s="38" t="s">
        <v>124</v>
      </c>
      <c r="E17" s="39"/>
      <c r="F17" s="36" t="s">
        <v>22</v>
      </c>
    </row>
    <row r="18" spans="1:6" ht="15.75" thickBot="1">
      <c r="A18" s="37"/>
      <c r="B18" s="37"/>
      <c r="C18" s="37"/>
      <c r="D18" s="6" t="s">
        <v>23</v>
      </c>
      <c r="E18" s="6" t="s">
        <v>24</v>
      </c>
      <c r="F18" s="37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6" ht="15.75" thickBot="1">
      <c r="A20" s="8">
        <v>1</v>
      </c>
      <c r="B20" s="10" t="s">
        <v>27</v>
      </c>
      <c r="C20" s="14" t="s">
        <v>2</v>
      </c>
      <c r="D20" s="17">
        <f>D21+D35+D49</f>
        <v>280773.82999999996</v>
      </c>
      <c r="E20" s="17">
        <f>E21+E35+E49</f>
        <v>350445.922</v>
      </c>
      <c r="F20" s="18"/>
    </row>
    <row r="21" spans="1:6" ht="15.75" thickBot="1">
      <c r="A21" s="9" t="s">
        <v>3</v>
      </c>
      <c r="B21" s="10" t="s">
        <v>28</v>
      </c>
      <c r="C21" s="14" t="s">
        <v>2</v>
      </c>
      <c r="D21" s="17">
        <f>D22+D27+D29+D33+D34</f>
        <v>126801.37999999999</v>
      </c>
      <c r="E21" s="17">
        <f>E22+E27+E29+E33+E34</f>
        <v>163058.00999999998</v>
      </c>
      <c r="F21" s="18"/>
    </row>
    <row r="22" spans="1:6" ht="15.75" thickBot="1">
      <c r="A22" s="9" t="s">
        <v>4</v>
      </c>
      <c r="B22" s="1" t="s">
        <v>5</v>
      </c>
      <c r="C22" s="14" t="s">
        <v>2</v>
      </c>
      <c r="D22" s="16">
        <f>D23+D24+D25</f>
        <v>12815</v>
      </c>
      <c r="E22" s="16">
        <f>E23+E24+E25</f>
        <v>127408.51</v>
      </c>
      <c r="F22" s="18"/>
    </row>
    <row r="23" spans="1:6" ht="15.75" thickBot="1">
      <c r="A23" s="8" t="s">
        <v>6</v>
      </c>
      <c r="B23" s="1" t="s">
        <v>29</v>
      </c>
      <c r="C23" s="14" t="s">
        <v>2</v>
      </c>
      <c r="D23" s="16"/>
      <c r="E23" s="18">
        <f>'[3]Расчет расходов'!$H$19</f>
        <v>57808.42</v>
      </c>
      <c r="F23" s="18"/>
    </row>
    <row r="24" spans="1:6" ht="15.75" thickBot="1">
      <c r="A24" s="8" t="s">
        <v>10</v>
      </c>
      <c r="B24" s="1" t="s">
        <v>30</v>
      </c>
      <c r="C24" s="14" t="s">
        <v>2</v>
      </c>
      <c r="D24" s="16"/>
      <c r="E24" s="18"/>
      <c r="F24" s="18"/>
    </row>
    <row r="25" spans="1:6" ht="30.75" thickBot="1">
      <c r="A25" s="8" t="s">
        <v>31</v>
      </c>
      <c r="B25" s="1" t="s">
        <v>32</v>
      </c>
      <c r="C25" s="14" t="s">
        <v>2</v>
      </c>
      <c r="D25" s="16">
        <f>'[3]Расчет расходов'!$G$20</f>
        <v>12815</v>
      </c>
      <c r="E25" s="18">
        <f>'[3]Расчет расходов'!$H$20</f>
        <v>69600.09</v>
      </c>
      <c r="F25" s="18"/>
    </row>
    <row r="26" spans="1:6" ht="15.75" thickBot="1">
      <c r="A26" s="8" t="s">
        <v>33</v>
      </c>
      <c r="B26" s="1" t="s">
        <v>7</v>
      </c>
      <c r="C26" s="14" t="s">
        <v>2</v>
      </c>
      <c r="D26" s="16"/>
      <c r="E26" s="18"/>
      <c r="F26" s="18"/>
    </row>
    <row r="27" spans="1:6" ht="15.75" thickBot="1">
      <c r="A27" s="9" t="s">
        <v>8</v>
      </c>
      <c r="B27" s="1" t="s">
        <v>9</v>
      </c>
      <c r="C27" s="14" t="s">
        <v>2</v>
      </c>
      <c r="D27" s="16">
        <f>'[3]Расчет расходов'!$G$21</f>
        <v>31783.55</v>
      </c>
      <c r="E27" s="18">
        <f>'[3]Расчет расходов'!$H$21</f>
        <v>31202.82</v>
      </c>
      <c r="F27" s="18"/>
    </row>
    <row r="28" spans="1:6" ht="15.75" thickBot="1">
      <c r="A28" s="8" t="s">
        <v>34</v>
      </c>
      <c r="B28" s="1" t="s">
        <v>7</v>
      </c>
      <c r="C28" s="14" t="s">
        <v>2</v>
      </c>
      <c r="D28" s="16"/>
      <c r="E28" s="18"/>
      <c r="F28" s="18"/>
    </row>
    <row r="29" spans="1:6" ht="15.75" thickBot="1">
      <c r="A29" s="9" t="s">
        <v>11</v>
      </c>
      <c r="B29" s="1" t="s">
        <v>35</v>
      </c>
      <c r="C29" s="14" t="s">
        <v>2</v>
      </c>
      <c r="D29" s="16">
        <f>SUM(D30:D32)</f>
        <v>82202.82999999999</v>
      </c>
      <c r="E29" s="16">
        <f>SUM(E30:E32)</f>
        <v>4446.68</v>
      </c>
      <c r="F29" s="18"/>
    </row>
    <row r="30" spans="1:6" ht="15.75" thickBot="1">
      <c r="A30" s="8" t="s">
        <v>36</v>
      </c>
      <c r="B30" s="1" t="s">
        <v>37</v>
      </c>
      <c r="C30" s="14" t="s">
        <v>2</v>
      </c>
      <c r="D30" s="16">
        <f>'[3]Расчет расходов'!G36</f>
        <v>3368.43</v>
      </c>
      <c r="E30" s="16">
        <f>'[3]Расчет расходов'!H36</f>
        <v>204.29</v>
      </c>
      <c r="F30" s="18"/>
    </row>
    <row r="31" spans="1:6" ht="15.75" thickBot="1">
      <c r="A31" s="8" t="s">
        <v>38</v>
      </c>
      <c r="B31" s="1" t="s">
        <v>39</v>
      </c>
      <c r="C31" s="14" t="s">
        <v>2</v>
      </c>
      <c r="D31" s="16"/>
      <c r="E31" s="18"/>
      <c r="F31" s="18"/>
    </row>
    <row r="32" spans="1:6" ht="15.75" thickBot="1">
      <c r="A32" s="8" t="s">
        <v>40</v>
      </c>
      <c r="B32" s="1" t="s">
        <v>41</v>
      </c>
      <c r="C32" s="14" t="s">
        <v>2</v>
      </c>
      <c r="D32" s="16">
        <f>'[3]Расчет расходов'!G35</f>
        <v>78834.4</v>
      </c>
      <c r="E32" s="16">
        <f>'[3]Расчет расходов'!H35</f>
        <v>4242.39</v>
      </c>
      <c r="F32" s="18"/>
    </row>
    <row r="33" spans="1:6" ht="30.75" thickBot="1">
      <c r="A33" s="9" t="s">
        <v>96</v>
      </c>
      <c r="B33" s="1" t="s">
        <v>42</v>
      </c>
      <c r="C33" s="14" t="s">
        <v>2</v>
      </c>
      <c r="D33" s="16"/>
      <c r="E33" s="18"/>
      <c r="F33" s="18"/>
    </row>
    <row r="34" spans="1:6" ht="15.75" thickBot="1">
      <c r="A34" s="9" t="s">
        <v>97</v>
      </c>
      <c r="B34" s="1" t="s">
        <v>43</v>
      </c>
      <c r="C34" s="14" t="s">
        <v>2</v>
      </c>
      <c r="D34" s="16"/>
      <c r="E34" s="18"/>
      <c r="F34" s="18"/>
    </row>
    <row r="35" spans="1:6" ht="15.75" thickBot="1">
      <c r="A35" s="9" t="s">
        <v>98</v>
      </c>
      <c r="B35" s="10" t="s">
        <v>44</v>
      </c>
      <c r="C35" s="14" t="s">
        <v>2</v>
      </c>
      <c r="D35" s="17">
        <f>SUM(D36:D45)+D47+D48</f>
        <v>153972.44999999998</v>
      </c>
      <c r="E35" s="17">
        <f>SUM(E36:E45)+E47+E48</f>
        <v>187387.912</v>
      </c>
      <c r="F35" s="18"/>
    </row>
    <row r="36" spans="1:6" ht="15.75" thickBot="1">
      <c r="A36" s="9" t="s">
        <v>99</v>
      </c>
      <c r="B36" s="1" t="s">
        <v>45</v>
      </c>
      <c r="C36" s="14" t="s">
        <v>2</v>
      </c>
      <c r="D36" s="16"/>
      <c r="E36" s="15">
        <v>1986.362</v>
      </c>
      <c r="F36" s="18"/>
    </row>
    <row r="37" spans="1:6" ht="30.75" thickBot="1">
      <c r="A37" s="9" t="s">
        <v>100</v>
      </c>
      <c r="B37" s="1" t="s">
        <v>46</v>
      </c>
      <c r="C37" s="14" t="s">
        <v>2</v>
      </c>
      <c r="D37" s="16"/>
      <c r="E37" s="18"/>
      <c r="F37" s="18"/>
    </row>
    <row r="38" spans="1:6" ht="15.75" thickBot="1">
      <c r="A38" s="9" t="s">
        <v>101</v>
      </c>
      <c r="B38" s="1" t="s">
        <v>47</v>
      </c>
      <c r="C38" s="14" t="s">
        <v>2</v>
      </c>
      <c r="D38" s="16">
        <f>'[3]Расчет расходов'!G45</f>
        <v>79284.25</v>
      </c>
      <c r="E38" s="16">
        <f>'[3]Расчет расходов'!H45</f>
        <v>74101.06999999999</v>
      </c>
      <c r="F38" s="18"/>
    </row>
    <row r="39" spans="1:6" ht="15.75" thickBot="1">
      <c r="A39" s="9" t="s">
        <v>102</v>
      </c>
      <c r="B39" s="1" t="s">
        <v>13</v>
      </c>
      <c r="C39" s="14" t="s">
        <v>2</v>
      </c>
      <c r="D39" s="19">
        <f>'[3]Расчет расходов'!G51</f>
        <v>9662.2</v>
      </c>
      <c r="E39" s="19">
        <f>'[3]Расчет расходов'!H51</f>
        <v>9281.21</v>
      </c>
      <c r="F39" s="18"/>
    </row>
    <row r="40" spans="1:6" ht="30.75" thickBot="1">
      <c r="A40" s="9" t="s">
        <v>103</v>
      </c>
      <c r="B40" s="1" t="s">
        <v>48</v>
      </c>
      <c r="C40" s="14" t="s">
        <v>2</v>
      </c>
      <c r="D40" s="15"/>
      <c r="E40" s="18"/>
      <c r="F40" s="18"/>
    </row>
    <row r="41" spans="1:6" ht="15.75" thickBot="1">
      <c r="A41" s="9" t="s">
        <v>104</v>
      </c>
      <c r="B41" s="1" t="s">
        <v>49</v>
      </c>
      <c r="C41" s="14" t="s">
        <v>2</v>
      </c>
      <c r="D41" s="19">
        <f>'[3]Расчет расходов'!G61</f>
        <v>64116.1</v>
      </c>
      <c r="E41" s="19">
        <f>'[3]Расчет расходов'!H61</f>
        <v>96554.82</v>
      </c>
      <c r="F41" s="18"/>
    </row>
    <row r="42" spans="1:6" ht="15.75" thickBot="1">
      <c r="A42" s="9" t="s">
        <v>105</v>
      </c>
      <c r="B42" s="1" t="s">
        <v>50</v>
      </c>
      <c r="C42" s="14" t="s">
        <v>2</v>
      </c>
      <c r="D42" s="15"/>
      <c r="E42" s="18"/>
      <c r="F42" s="18"/>
    </row>
    <row r="43" spans="1:6" ht="15.75" thickBot="1">
      <c r="A43" s="9" t="s">
        <v>106</v>
      </c>
      <c r="B43" s="1" t="s">
        <v>14</v>
      </c>
      <c r="C43" s="14" t="s">
        <v>2</v>
      </c>
      <c r="D43" s="15">
        <f>'[3]Расчет расходов'!G54</f>
        <v>842.11</v>
      </c>
      <c r="E43" s="15">
        <f>'[3]Расчет расходов'!H54</f>
        <v>0</v>
      </c>
      <c r="F43" s="18"/>
    </row>
    <row r="44" spans="1:6" ht="15.75" thickBot="1">
      <c r="A44" s="9" t="s">
        <v>107</v>
      </c>
      <c r="B44" s="1" t="s">
        <v>15</v>
      </c>
      <c r="C44" s="14" t="s">
        <v>2</v>
      </c>
      <c r="D44" s="19">
        <f>'[3]Расчет расходов'!G43</f>
        <v>67.79</v>
      </c>
      <c r="E44" s="19">
        <f>'[3]Расчет расходов'!H43+'[3]Расчет расходов'!$H$49</f>
        <v>5464.45</v>
      </c>
      <c r="F44" s="18"/>
    </row>
    <row r="45" spans="1:6" ht="45.75" thickBot="1">
      <c r="A45" s="9" t="s">
        <v>108</v>
      </c>
      <c r="B45" s="1" t="s">
        <v>51</v>
      </c>
      <c r="C45" s="14" t="s">
        <v>2</v>
      </c>
      <c r="D45" s="15"/>
      <c r="E45" s="18"/>
      <c r="F45" s="18"/>
    </row>
    <row r="46" spans="1:6" ht="15.75" thickBot="1">
      <c r="A46" s="8" t="s">
        <v>52</v>
      </c>
      <c r="B46" s="1" t="s">
        <v>53</v>
      </c>
      <c r="C46" s="14" t="s">
        <v>54</v>
      </c>
      <c r="D46" s="15"/>
      <c r="E46" s="18"/>
      <c r="F46" s="18"/>
    </row>
    <row r="47" spans="1:6" ht="75.75" thickBot="1">
      <c r="A47" s="9" t="s">
        <v>109</v>
      </c>
      <c r="B47" s="1" t="s">
        <v>55</v>
      </c>
      <c r="C47" s="14" t="s">
        <v>2</v>
      </c>
      <c r="D47" s="15"/>
      <c r="E47" s="18"/>
      <c r="F47" s="18"/>
    </row>
    <row r="48" spans="1:6" ht="15.75" thickBot="1">
      <c r="A48" s="9" t="s">
        <v>110</v>
      </c>
      <c r="B48" s="1" t="s">
        <v>56</v>
      </c>
      <c r="C48" s="14" t="s">
        <v>2</v>
      </c>
      <c r="D48" s="15"/>
      <c r="E48" s="18"/>
      <c r="F48" s="18"/>
    </row>
    <row r="49" spans="1:6" ht="30.75" thickBot="1">
      <c r="A49" s="9" t="s">
        <v>12</v>
      </c>
      <c r="B49" s="1" t="s">
        <v>16</v>
      </c>
      <c r="C49" s="14" t="s">
        <v>2</v>
      </c>
      <c r="D49" s="15"/>
      <c r="E49" s="18"/>
      <c r="F49" s="18"/>
    </row>
    <row r="50" spans="1:6" ht="32.25" thickBot="1">
      <c r="A50" s="12" t="s">
        <v>17</v>
      </c>
      <c r="B50" s="13" t="s">
        <v>57</v>
      </c>
      <c r="C50" s="14" t="s">
        <v>2</v>
      </c>
      <c r="D50" s="15"/>
      <c r="E50" s="18"/>
      <c r="F50" s="18"/>
    </row>
    <row r="51" spans="1:6" ht="32.25" thickBot="1">
      <c r="A51" s="12" t="s">
        <v>18</v>
      </c>
      <c r="B51" s="13" t="s">
        <v>58</v>
      </c>
      <c r="C51" s="14" t="s">
        <v>2</v>
      </c>
      <c r="D51" s="16">
        <f>D52*D54</f>
        <v>20434.3095</v>
      </c>
      <c r="E51" s="16">
        <f>E52*E54-E36</f>
        <v>27624.043609999997</v>
      </c>
      <c r="F51" s="18"/>
    </row>
    <row r="52" spans="1:6" ht="15">
      <c r="A52" s="26" t="s">
        <v>3</v>
      </c>
      <c r="B52" s="4" t="s">
        <v>59</v>
      </c>
      <c r="C52" s="29" t="s">
        <v>61</v>
      </c>
      <c r="D52" s="40">
        <v>12.45</v>
      </c>
      <c r="E52" s="31">
        <f>'[2]2014 год'!$D$9/1000</f>
        <v>18.75175143197386</v>
      </c>
      <c r="F52" s="41"/>
    </row>
    <row r="53" spans="1:6" ht="15.75" thickBot="1">
      <c r="A53" s="27"/>
      <c r="B53" s="1" t="s">
        <v>60</v>
      </c>
      <c r="C53" s="30"/>
      <c r="D53" s="33"/>
      <c r="E53" s="33"/>
      <c r="F53" s="42"/>
    </row>
    <row r="54" spans="1:6" ht="15">
      <c r="A54" s="26" t="s">
        <v>98</v>
      </c>
      <c r="B54" s="4" t="s">
        <v>59</v>
      </c>
      <c r="C54" s="29" t="s">
        <v>120</v>
      </c>
      <c r="D54" s="31">
        <v>1641.31</v>
      </c>
      <c r="E54" s="31">
        <f>'[2]2014 год'!$E$9*1000</f>
        <v>1579.074131684089</v>
      </c>
      <c r="F54" s="41"/>
    </row>
    <row r="55" spans="1:6" ht="30.75" thickBot="1">
      <c r="A55" s="27"/>
      <c r="B55" s="1" t="s">
        <v>62</v>
      </c>
      <c r="C55" s="30"/>
      <c r="D55" s="32"/>
      <c r="E55" s="33"/>
      <c r="F55" s="42"/>
    </row>
    <row r="56" spans="1:6" ht="45.75" thickBot="1">
      <c r="A56" s="9" t="s">
        <v>12</v>
      </c>
      <c r="B56" s="1" t="s">
        <v>63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>
      <c r="A57" s="8">
        <v>1</v>
      </c>
      <c r="B57" s="1" t="s">
        <v>64</v>
      </c>
      <c r="C57" s="14" t="s">
        <v>65</v>
      </c>
      <c r="D57" s="15"/>
      <c r="E57" s="18"/>
      <c r="F57" s="18"/>
    </row>
    <row r="58" spans="1:6" ht="15.75" thickBot="1">
      <c r="A58" s="8">
        <v>2</v>
      </c>
      <c r="B58" s="1" t="s">
        <v>66</v>
      </c>
      <c r="C58" s="14" t="s">
        <v>67</v>
      </c>
      <c r="D58" s="15"/>
      <c r="E58" s="18"/>
      <c r="F58" s="18"/>
    </row>
    <row r="59" spans="1:6" ht="15.75" thickBot="1">
      <c r="A59" s="8" t="s">
        <v>68</v>
      </c>
      <c r="B59" s="1" t="s">
        <v>69</v>
      </c>
      <c r="C59" s="14" t="s">
        <v>67</v>
      </c>
      <c r="D59" s="15"/>
      <c r="E59" s="18"/>
      <c r="F59" s="18"/>
    </row>
    <row r="60" spans="1:6" ht="15.75" thickBot="1">
      <c r="A60" s="8">
        <v>3</v>
      </c>
      <c r="B60" s="1" t="s">
        <v>70</v>
      </c>
      <c r="C60" s="14" t="s">
        <v>71</v>
      </c>
      <c r="D60" s="15"/>
      <c r="E60" s="18"/>
      <c r="F60" s="18"/>
    </row>
    <row r="61" spans="1:6" ht="30.75" thickBot="1">
      <c r="A61" s="8" t="s">
        <v>72</v>
      </c>
      <c r="B61" s="1" t="s">
        <v>73</v>
      </c>
      <c r="C61" s="14" t="s">
        <v>71</v>
      </c>
      <c r="D61" s="15"/>
      <c r="E61" s="18"/>
      <c r="F61" s="18"/>
    </row>
    <row r="62" spans="1:6" ht="15.75" thickBot="1">
      <c r="A62" s="8">
        <v>4</v>
      </c>
      <c r="B62" s="1" t="s">
        <v>74</v>
      </c>
      <c r="C62" s="14" t="s">
        <v>71</v>
      </c>
      <c r="D62" s="15"/>
      <c r="E62" s="18"/>
      <c r="F62" s="18"/>
    </row>
    <row r="63" spans="1:6" ht="15.75" thickBot="1">
      <c r="A63" s="8" t="s">
        <v>75</v>
      </c>
      <c r="B63" s="1" t="s">
        <v>76</v>
      </c>
      <c r="C63" s="14" t="s">
        <v>71</v>
      </c>
      <c r="D63" s="15"/>
      <c r="E63" s="18"/>
      <c r="F63" s="18"/>
    </row>
    <row r="64" spans="1:6" ht="15.75" thickBot="1">
      <c r="A64" s="8">
        <v>5</v>
      </c>
      <c r="B64" s="1" t="s">
        <v>77</v>
      </c>
      <c r="C64" s="14" t="s">
        <v>78</v>
      </c>
      <c r="D64" s="15"/>
      <c r="E64" s="18"/>
      <c r="F64" s="18"/>
    </row>
    <row r="65" spans="1:6" ht="15.75" thickBot="1">
      <c r="A65" s="8" t="s">
        <v>79</v>
      </c>
      <c r="B65" s="1" t="s">
        <v>80</v>
      </c>
      <c r="C65" s="14" t="s">
        <v>78</v>
      </c>
      <c r="D65" s="15"/>
      <c r="E65" s="18"/>
      <c r="F65" s="18"/>
    </row>
    <row r="66" spans="1:6" ht="15.75" thickBot="1">
      <c r="A66" s="8">
        <v>6</v>
      </c>
      <c r="B66" s="1" t="s">
        <v>81</v>
      </c>
      <c r="C66" s="14" t="s">
        <v>82</v>
      </c>
      <c r="D66" s="15"/>
      <c r="E66" s="18"/>
      <c r="F66" s="18"/>
    </row>
    <row r="67" spans="1:6" ht="15.75" thickBot="1">
      <c r="A67" s="8">
        <v>7</v>
      </c>
      <c r="B67" s="1" t="s">
        <v>83</v>
      </c>
      <c r="C67" s="14" t="s">
        <v>2</v>
      </c>
      <c r="D67" s="15"/>
      <c r="E67" s="18"/>
      <c r="F67" s="18"/>
    </row>
    <row r="68" spans="1:6" ht="15.75" thickBot="1">
      <c r="A68" s="9" t="s">
        <v>111</v>
      </c>
      <c r="B68" s="1" t="s">
        <v>84</v>
      </c>
      <c r="C68" s="14" t="s">
        <v>2</v>
      </c>
      <c r="D68" s="15"/>
      <c r="E68" s="18"/>
      <c r="F68" s="18"/>
    </row>
    <row r="69" spans="1:6" ht="30.75" thickBot="1">
      <c r="A69" s="8">
        <v>8</v>
      </c>
      <c r="B69" s="1" t="s">
        <v>85</v>
      </c>
      <c r="C69" s="14" t="s">
        <v>82</v>
      </c>
      <c r="D69" s="15"/>
      <c r="E69" s="15" t="s">
        <v>26</v>
      </c>
      <c r="F69" s="15" t="s">
        <v>26</v>
      </c>
    </row>
    <row r="71" spans="1:6" ht="15">
      <c r="A71" s="25" t="s">
        <v>19</v>
      </c>
      <c r="B71" s="25"/>
      <c r="C71" s="25"/>
      <c r="D71" s="25"/>
      <c r="E71" s="25"/>
      <c r="F71" s="25"/>
    </row>
    <row r="72" spans="1:6" ht="65.25" customHeight="1">
      <c r="A72" s="23" t="s">
        <v>112</v>
      </c>
      <c r="B72" s="23"/>
      <c r="C72" s="23"/>
      <c r="D72" s="23"/>
      <c r="E72" s="23"/>
      <c r="F72" s="23"/>
    </row>
    <row r="73" spans="1:6" ht="15">
      <c r="A73" s="23" t="s">
        <v>113</v>
      </c>
      <c r="B73" s="23"/>
      <c r="C73" s="23"/>
      <c r="D73" s="23"/>
      <c r="E73" s="23"/>
      <c r="F73" s="23"/>
    </row>
    <row r="74" spans="1:6" ht="30.75" customHeight="1">
      <c r="A74" s="23" t="s">
        <v>114</v>
      </c>
      <c r="B74" s="23"/>
      <c r="C74" s="23"/>
      <c r="D74" s="23"/>
      <c r="E74" s="23"/>
      <c r="F74" s="23"/>
    </row>
    <row r="75" spans="1:6" ht="31.5" customHeight="1">
      <c r="A75" s="24" t="s">
        <v>115</v>
      </c>
      <c r="B75" s="24"/>
      <c r="C75" s="24"/>
      <c r="D75" s="24"/>
      <c r="E75" s="24"/>
      <c r="F75" s="24"/>
    </row>
    <row r="76" spans="1:6" ht="29.25" customHeight="1">
      <c r="A76" s="24" t="s">
        <v>116</v>
      </c>
      <c r="B76" s="24"/>
      <c r="C76" s="24"/>
      <c r="D76" s="24"/>
      <c r="E76" s="24"/>
      <c r="F76" s="24"/>
    </row>
  </sheetData>
  <sheetProtection/>
  <mergeCells count="30">
    <mergeCell ref="A12:F12"/>
    <mergeCell ref="A6:F6"/>
    <mergeCell ref="A7:F7"/>
    <mergeCell ref="A8:F8"/>
    <mergeCell ref="A9:F9"/>
    <mergeCell ref="A10:F10"/>
    <mergeCell ref="A13:F13"/>
    <mergeCell ref="A14:F14"/>
    <mergeCell ref="A15:F15"/>
    <mergeCell ref="A17:A18"/>
    <mergeCell ref="B17:B18"/>
    <mergeCell ref="C17:C18"/>
    <mergeCell ref="D17:E17"/>
    <mergeCell ref="F17:F18"/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zoomScalePageLayoutView="0" workbookViewId="0" topLeftCell="A14">
      <selection activeCell="H33" sqref="H33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6" max="6" width="15.25390625" style="0" customWidth="1"/>
  </cols>
  <sheetData>
    <row r="1" ht="15">
      <c r="F1" s="7" t="s">
        <v>92</v>
      </c>
    </row>
    <row r="2" ht="15">
      <c r="F2" s="7" t="s">
        <v>93</v>
      </c>
    </row>
    <row r="3" ht="15">
      <c r="F3" s="7" t="s">
        <v>94</v>
      </c>
    </row>
    <row r="4" ht="15">
      <c r="F4" s="7" t="s">
        <v>95</v>
      </c>
    </row>
    <row r="5" ht="15">
      <c r="F5" s="5"/>
    </row>
    <row r="6" spans="1:6" ht="12.75" customHeight="1">
      <c r="A6" s="28" t="s">
        <v>86</v>
      </c>
      <c r="B6" s="28"/>
      <c r="C6" s="28"/>
      <c r="D6" s="28"/>
      <c r="E6" s="28"/>
      <c r="F6" s="28"/>
    </row>
    <row r="7" spans="1:6" ht="12.75" customHeight="1">
      <c r="A7" s="28" t="s">
        <v>87</v>
      </c>
      <c r="B7" s="28"/>
      <c r="C7" s="28"/>
      <c r="D7" s="28"/>
      <c r="E7" s="28"/>
      <c r="F7" s="28"/>
    </row>
    <row r="8" spans="1:6" ht="12.75" customHeight="1">
      <c r="A8" s="28" t="s">
        <v>88</v>
      </c>
      <c r="B8" s="28"/>
      <c r="C8" s="28"/>
      <c r="D8" s="28"/>
      <c r="E8" s="28"/>
      <c r="F8" s="28"/>
    </row>
    <row r="9" spans="1:6" ht="12.75" customHeight="1">
      <c r="A9" s="28" t="s">
        <v>89</v>
      </c>
      <c r="B9" s="28"/>
      <c r="C9" s="28"/>
      <c r="D9" s="28"/>
      <c r="E9" s="28"/>
      <c r="F9" s="28"/>
    </row>
    <row r="10" spans="1:6" ht="12.75" customHeight="1">
      <c r="A10" s="28" t="s">
        <v>90</v>
      </c>
      <c r="B10" s="28"/>
      <c r="C10" s="28"/>
      <c r="D10" s="28"/>
      <c r="E10" s="28"/>
      <c r="F10" s="28"/>
    </row>
    <row r="12" spans="1:6" ht="12.75" customHeight="1">
      <c r="A12" s="25" t="s">
        <v>117</v>
      </c>
      <c r="B12" s="25"/>
      <c r="C12" s="25"/>
      <c r="D12" s="25"/>
      <c r="E12" s="25"/>
      <c r="F12" s="25"/>
    </row>
    <row r="13" spans="1:6" ht="12.75" customHeight="1">
      <c r="A13" s="25" t="s">
        <v>118</v>
      </c>
      <c r="B13" s="25"/>
      <c r="C13" s="25"/>
      <c r="D13" s="25"/>
      <c r="E13" s="25"/>
      <c r="F13" s="25"/>
    </row>
    <row r="14" spans="1:6" ht="12.75" customHeight="1">
      <c r="A14" s="25" t="s">
        <v>119</v>
      </c>
      <c r="B14" s="25"/>
      <c r="C14" s="25"/>
      <c r="D14" s="25"/>
      <c r="E14" s="25"/>
      <c r="F14" s="25"/>
    </row>
    <row r="15" spans="1:6" ht="12.75" customHeight="1">
      <c r="A15" s="25" t="s">
        <v>122</v>
      </c>
      <c r="B15" s="25"/>
      <c r="C15" s="25"/>
      <c r="D15" s="25"/>
      <c r="E15" s="25"/>
      <c r="F15" s="25"/>
    </row>
    <row r="16" ht="13.5" thickBot="1"/>
    <row r="17" spans="1:6" ht="15.75" thickBot="1">
      <c r="A17" s="36" t="s">
        <v>20</v>
      </c>
      <c r="B17" s="36" t="s">
        <v>0</v>
      </c>
      <c r="C17" s="36" t="s">
        <v>21</v>
      </c>
      <c r="D17" s="38" t="s">
        <v>124</v>
      </c>
      <c r="E17" s="39"/>
      <c r="F17" s="36" t="s">
        <v>22</v>
      </c>
    </row>
    <row r="18" spans="1:6" ht="30.75" thickBot="1">
      <c r="A18" s="37"/>
      <c r="B18" s="37"/>
      <c r="C18" s="37"/>
      <c r="D18" s="6" t="s">
        <v>23</v>
      </c>
      <c r="E18" s="6" t="s">
        <v>24</v>
      </c>
      <c r="F18" s="37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6" ht="15.75" thickBot="1">
      <c r="A20" s="8">
        <v>1</v>
      </c>
      <c r="B20" s="10" t="s">
        <v>27</v>
      </c>
      <c r="C20" s="14" t="s">
        <v>2</v>
      </c>
      <c r="D20" s="17">
        <f>D21+D35+D49</f>
        <v>20412.2</v>
      </c>
      <c r="E20" s="17">
        <f>E21+E35+E49</f>
        <v>23741.299999999996</v>
      </c>
      <c r="F20" s="3"/>
    </row>
    <row r="21" spans="1:9" ht="15.75" thickBot="1">
      <c r="A21" s="9" t="s">
        <v>3</v>
      </c>
      <c r="B21" s="10" t="s">
        <v>28</v>
      </c>
      <c r="C21" s="14" t="s">
        <v>2</v>
      </c>
      <c r="D21" s="17">
        <f>D22+D27+D29+D33+D34</f>
        <v>1263.6999999999998</v>
      </c>
      <c r="E21" s="17">
        <f>E22+E27+E29+E33+E34</f>
        <v>1386.8</v>
      </c>
      <c r="F21" s="3"/>
      <c r="I21" s="20"/>
    </row>
    <row r="22" spans="1:6" ht="15.75" thickBot="1">
      <c r="A22" s="9" t="s">
        <v>4</v>
      </c>
      <c r="B22" s="1" t="s">
        <v>5</v>
      </c>
      <c r="C22" s="14" t="s">
        <v>2</v>
      </c>
      <c r="D22" s="16">
        <f>D23+D24+D25</f>
        <v>287</v>
      </c>
      <c r="E22" s="16">
        <f>E23+E24+E25</f>
        <v>432.5</v>
      </c>
      <c r="F22" s="3"/>
    </row>
    <row r="23" spans="1:6" ht="15.75" thickBot="1">
      <c r="A23" s="8" t="s">
        <v>6</v>
      </c>
      <c r="B23" s="1" t="s">
        <v>29</v>
      </c>
      <c r="C23" s="14" t="s">
        <v>2</v>
      </c>
      <c r="D23" s="16"/>
      <c r="E23" s="16">
        <v>9.9</v>
      </c>
      <c r="F23" s="3"/>
    </row>
    <row r="24" spans="1:6" ht="15.75" thickBot="1">
      <c r="A24" s="8" t="s">
        <v>10</v>
      </c>
      <c r="B24" s="1" t="s">
        <v>30</v>
      </c>
      <c r="C24" s="14" t="s">
        <v>2</v>
      </c>
      <c r="D24" s="16"/>
      <c r="E24" s="16"/>
      <c r="F24" s="3"/>
    </row>
    <row r="25" spans="1:6" ht="30.75" thickBot="1">
      <c r="A25" s="8" t="s">
        <v>31</v>
      </c>
      <c r="B25" s="1" t="s">
        <v>32</v>
      </c>
      <c r="C25" s="14" t="s">
        <v>2</v>
      </c>
      <c r="D25" s="16">
        <v>287</v>
      </c>
      <c r="E25" s="16">
        <v>422.6</v>
      </c>
      <c r="F25" s="3"/>
    </row>
    <row r="26" spans="1:6" ht="15.75" thickBot="1">
      <c r="A26" s="8" t="s">
        <v>33</v>
      </c>
      <c r="B26" s="1" t="s">
        <v>7</v>
      </c>
      <c r="C26" s="14" t="s">
        <v>2</v>
      </c>
      <c r="D26" s="16"/>
      <c r="E26" s="16"/>
      <c r="F26" s="3"/>
    </row>
    <row r="27" spans="1:6" ht="15.75" thickBot="1">
      <c r="A27" s="9" t="s">
        <v>8</v>
      </c>
      <c r="B27" s="1" t="s">
        <v>9</v>
      </c>
      <c r="C27" s="14" t="s">
        <v>2</v>
      </c>
      <c r="D27" s="16">
        <v>926.1</v>
      </c>
      <c r="E27" s="16">
        <v>932.13</v>
      </c>
      <c r="F27" s="3"/>
    </row>
    <row r="28" spans="1:6" ht="15.75" thickBot="1">
      <c r="A28" s="8" t="s">
        <v>34</v>
      </c>
      <c r="B28" s="1" t="s">
        <v>7</v>
      </c>
      <c r="C28" s="14" t="s">
        <v>2</v>
      </c>
      <c r="D28" s="16"/>
      <c r="E28" s="16"/>
      <c r="F28" s="3"/>
    </row>
    <row r="29" spans="1:6" ht="15.75" thickBot="1">
      <c r="A29" s="9" t="s">
        <v>11</v>
      </c>
      <c r="B29" s="1" t="s">
        <v>35</v>
      </c>
      <c r="C29" s="14" t="s">
        <v>2</v>
      </c>
      <c r="D29" s="16">
        <f>337.6-287</f>
        <v>50.60000000000002</v>
      </c>
      <c r="E29" s="16">
        <v>22.169999999999845</v>
      </c>
      <c r="F29" s="3"/>
    </row>
    <row r="30" spans="1:6" ht="15.75" thickBot="1">
      <c r="A30" s="8" t="s">
        <v>36</v>
      </c>
      <c r="B30" s="1" t="s">
        <v>37</v>
      </c>
      <c r="C30" s="14" t="s">
        <v>2</v>
      </c>
      <c r="D30" s="16"/>
      <c r="E30" s="16"/>
      <c r="F30" s="3"/>
    </row>
    <row r="31" spans="1:6" ht="15.75" thickBot="1">
      <c r="A31" s="8" t="s">
        <v>38</v>
      </c>
      <c r="B31" s="1" t="s">
        <v>39</v>
      </c>
      <c r="C31" s="14" t="s">
        <v>2</v>
      </c>
      <c r="D31" s="16"/>
      <c r="E31" s="16"/>
      <c r="F31" s="3"/>
    </row>
    <row r="32" spans="1:6" ht="15.75" thickBot="1">
      <c r="A32" s="8" t="s">
        <v>40</v>
      </c>
      <c r="B32" s="1" t="s">
        <v>41</v>
      </c>
      <c r="C32" s="14" t="s">
        <v>2</v>
      </c>
      <c r="D32" s="16"/>
      <c r="E32" s="16"/>
      <c r="F32" s="3"/>
    </row>
    <row r="33" spans="1:6" ht="30.75" thickBot="1">
      <c r="A33" s="9" t="s">
        <v>96</v>
      </c>
      <c r="B33" s="1" t="s">
        <v>42</v>
      </c>
      <c r="C33" s="14" t="s">
        <v>2</v>
      </c>
      <c r="D33" s="16"/>
      <c r="E33" s="16"/>
      <c r="F33" s="3"/>
    </row>
    <row r="34" spans="1:6" ht="15.75" thickBot="1">
      <c r="A34" s="9" t="s">
        <v>97</v>
      </c>
      <c r="B34" s="1" t="s">
        <v>43</v>
      </c>
      <c r="C34" s="14" t="s">
        <v>2</v>
      </c>
      <c r="D34" s="16"/>
      <c r="E34" s="16"/>
      <c r="F34" s="3"/>
    </row>
    <row r="35" spans="1:6" ht="15.75" thickBot="1">
      <c r="A35" s="9" t="s">
        <v>98</v>
      </c>
      <c r="B35" s="10" t="s">
        <v>44</v>
      </c>
      <c r="C35" s="14" t="s">
        <v>2</v>
      </c>
      <c r="D35" s="17">
        <f>SUM(D36:D45)+D47+D48</f>
        <v>19148.5</v>
      </c>
      <c r="E35" s="17">
        <f>SUM(E36:E45)+E47+E48</f>
        <v>22354.499999999996</v>
      </c>
      <c r="F35" s="3"/>
    </row>
    <row r="36" spans="1:6" ht="15.75" thickBot="1">
      <c r="A36" s="9" t="s">
        <v>99</v>
      </c>
      <c r="B36" s="1" t="s">
        <v>45</v>
      </c>
      <c r="C36" s="14" t="s">
        <v>2</v>
      </c>
      <c r="D36" s="16"/>
      <c r="E36" s="16"/>
      <c r="F36" s="3"/>
    </row>
    <row r="37" spans="1:6" ht="30.75" thickBot="1">
      <c r="A37" s="9" t="s">
        <v>100</v>
      </c>
      <c r="B37" s="1" t="s">
        <v>46</v>
      </c>
      <c r="C37" s="14" t="s">
        <v>2</v>
      </c>
      <c r="D37" s="16"/>
      <c r="E37" s="16"/>
      <c r="F37" s="3"/>
    </row>
    <row r="38" spans="1:6" ht="15.75" thickBot="1">
      <c r="A38" s="9" t="s">
        <v>101</v>
      </c>
      <c r="B38" s="1" t="s">
        <v>47</v>
      </c>
      <c r="C38" s="14" t="s">
        <v>2</v>
      </c>
      <c r="D38" s="16"/>
      <c r="E38" s="16">
        <v>220.9</v>
      </c>
      <c r="F38" s="3"/>
    </row>
    <row r="39" spans="1:6" ht="15.75" thickBot="1">
      <c r="A39" s="9" t="s">
        <v>102</v>
      </c>
      <c r="B39" s="1" t="s">
        <v>13</v>
      </c>
      <c r="C39" s="14" t="s">
        <v>2</v>
      </c>
      <c r="D39" s="15">
        <v>281.5</v>
      </c>
      <c r="E39" s="16">
        <v>283.4</v>
      </c>
      <c r="F39" s="3"/>
    </row>
    <row r="40" spans="1:6" ht="30.75" thickBot="1">
      <c r="A40" s="9" t="s">
        <v>103</v>
      </c>
      <c r="B40" s="1" t="s">
        <v>48</v>
      </c>
      <c r="C40" s="14" t="s">
        <v>2</v>
      </c>
      <c r="D40" s="15"/>
      <c r="E40" s="16"/>
      <c r="F40" s="3"/>
    </row>
    <row r="41" spans="1:6" ht="15.75" thickBot="1">
      <c r="A41" s="9" t="s">
        <v>104</v>
      </c>
      <c r="B41" s="1" t="s">
        <v>49</v>
      </c>
      <c r="C41" s="14" t="s">
        <v>2</v>
      </c>
      <c r="D41" s="21">
        <v>18866.8</v>
      </c>
      <c r="E41" s="16">
        <v>21697.6</v>
      </c>
      <c r="F41" s="3"/>
    </row>
    <row r="42" spans="1:6" ht="15.75" thickBot="1">
      <c r="A42" s="9" t="s">
        <v>105</v>
      </c>
      <c r="B42" s="1" t="s">
        <v>50</v>
      </c>
      <c r="C42" s="14" t="s">
        <v>2</v>
      </c>
      <c r="D42" s="16"/>
      <c r="E42" s="16"/>
      <c r="F42" s="3"/>
    </row>
    <row r="43" spans="1:6" ht="15.75" thickBot="1">
      <c r="A43" s="9" t="s">
        <v>106</v>
      </c>
      <c r="B43" s="1" t="s">
        <v>14</v>
      </c>
      <c r="C43" s="14" t="s">
        <v>2</v>
      </c>
      <c r="D43" s="16">
        <v>0.2</v>
      </c>
      <c r="E43" s="16"/>
      <c r="F43" s="3"/>
    </row>
    <row r="44" spans="1:6" ht="15.75" thickBot="1">
      <c r="A44" s="9" t="s">
        <v>107</v>
      </c>
      <c r="B44" s="1" t="s">
        <v>15</v>
      </c>
      <c r="C44" s="14" t="s">
        <v>2</v>
      </c>
      <c r="D44" s="16"/>
      <c r="E44" s="16">
        <v>152.6</v>
      </c>
      <c r="F44" s="3"/>
    </row>
    <row r="45" spans="1:6" ht="45.75" thickBot="1">
      <c r="A45" s="9" t="s">
        <v>108</v>
      </c>
      <c r="B45" s="1" t="s">
        <v>51</v>
      </c>
      <c r="C45" s="14" t="s">
        <v>2</v>
      </c>
      <c r="D45" s="15"/>
      <c r="E45" s="16"/>
      <c r="F45" s="3"/>
    </row>
    <row r="46" spans="1:6" ht="15.75" thickBot="1">
      <c r="A46" s="8" t="s">
        <v>52</v>
      </c>
      <c r="B46" s="1" t="s">
        <v>53</v>
      </c>
      <c r="C46" s="14" t="s">
        <v>54</v>
      </c>
      <c r="D46" s="15"/>
      <c r="E46" s="3"/>
      <c r="F46" s="3"/>
    </row>
    <row r="47" spans="1:6" ht="75.75" thickBot="1">
      <c r="A47" s="9" t="s">
        <v>109</v>
      </c>
      <c r="B47" s="1" t="s">
        <v>55</v>
      </c>
      <c r="C47" s="14" t="s">
        <v>2</v>
      </c>
      <c r="D47" s="15"/>
      <c r="E47" s="3"/>
      <c r="F47" s="3"/>
    </row>
    <row r="48" spans="1:6" ht="15.75" thickBot="1">
      <c r="A48" s="9" t="s">
        <v>110</v>
      </c>
      <c r="B48" s="1" t="s">
        <v>56</v>
      </c>
      <c r="C48" s="14" t="s">
        <v>2</v>
      </c>
      <c r="D48" s="16">
        <f>18866.8-D41</f>
        <v>0</v>
      </c>
      <c r="E48" s="3"/>
      <c r="F48" s="3"/>
    </row>
    <row r="49" spans="1:6" ht="30.75" thickBot="1">
      <c r="A49" s="9" t="s">
        <v>12</v>
      </c>
      <c r="B49" s="1" t="s">
        <v>16</v>
      </c>
      <c r="C49" s="14" t="s">
        <v>2</v>
      </c>
      <c r="D49" s="15"/>
      <c r="E49" s="3"/>
      <c r="F49" s="3"/>
    </row>
    <row r="50" spans="1:6" ht="32.25" thickBot="1">
      <c r="A50" s="12" t="s">
        <v>17</v>
      </c>
      <c r="B50" s="13" t="s">
        <v>57</v>
      </c>
      <c r="C50" s="14" t="s">
        <v>2</v>
      </c>
      <c r="D50" s="15"/>
      <c r="E50" s="3"/>
      <c r="F50" s="3"/>
    </row>
    <row r="51" spans="1:6" ht="32.25" thickBot="1">
      <c r="A51" s="12" t="s">
        <v>18</v>
      </c>
      <c r="B51" s="13" t="s">
        <v>58</v>
      </c>
      <c r="C51" s="14" t="s">
        <v>2</v>
      </c>
      <c r="D51" s="16">
        <f>D52*D54</f>
        <v>2782.7397935999998</v>
      </c>
      <c r="E51" s="16">
        <f>E52*E54</f>
        <v>498.018766244606</v>
      </c>
      <c r="F51" s="3"/>
    </row>
    <row r="52" spans="1:6" ht="15">
      <c r="A52" s="26" t="s">
        <v>3</v>
      </c>
      <c r="B52" s="4" t="s">
        <v>59</v>
      </c>
      <c r="C52" s="29" t="s">
        <v>61</v>
      </c>
      <c r="D52" s="31">
        <v>1.5816</v>
      </c>
      <c r="E52" s="31">
        <f>'[2]2014 год'!$D$10/1000</f>
        <v>0.31412</v>
      </c>
      <c r="F52" s="34"/>
    </row>
    <row r="53" spans="1:6" ht="15.75" thickBot="1">
      <c r="A53" s="27"/>
      <c r="B53" s="1" t="s">
        <v>60</v>
      </c>
      <c r="C53" s="30"/>
      <c r="D53" s="32"/>
      <c r="E53" s="32"/>
      <c r="F53" s="35"/>
    </row>
    <row r="54" spans="1:6" ht="15">
      <c r="A54" s="26" t="s">
        <v>98</v>
      </c>
      <c r="B54" s="4" t="s">
        <v>59</v>
      </c>
      <c r="C54" s="29" t="s">
        <v>120</v>
      </c>
      <c r="D54" s="31">
        <v>1759.446</v>
      </c>
      <c r="E54" s="31">
        <f>'[2]2014 год'!$E$10*1000</f>
        <v>1585.4411251897554</v>
      </c>
      <c r="F54" s="34"/>
    </row>
    <row r="55" spans="1:6" ht="30.75" thickBot="1">
      <c r="A55" s="27"/>
      <c r="B55" s="1" t="s">
        <v>62</v>
      </c>
      <c r="C55" s="30"/>
      <c r="D55" s="32"/>
      <c r="E55" s="32"/>
      <c r="F55" s="35"/>
    </row>
    <row r="56" spans="1:6" ht="45.75" thickBot="1">
      <c r="A56" s="9" t="s">
        <v>12</v>
      </c>
      <c r="B56" s="1" t="s">
        <v>63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>
      <c r="A57" s="8">
        <v>1</v>
      </c>
      <c r="B57" s="1" t="s">
        <v>64</v>
      </c>
      <c r="C57" s="14" t="s">
        <v>65</v>
      </c>
      <c r="D57" s="15"/>
      <c r="E57" s="3"/>
      <c r="F57" s="3"/>
    </row>
    <row r="58" spans="1:6" ht="15.75" thickBot="1">
      <c r="A58" s="8">
        <v>2</v>
      </c>
      <c r="B58" s="1" t="s">
        <v>66</v>
      </c>
      <c r="C58" s="14" t="s">
        <v>67</v>
      </c>
      <c r="D58" s="15"/>
      <c r="E58" s="3"/>
      <c r="F58" s="3"/>
    </row>
    <row r="59" spans="1:6" ht="15.75" thickBot="1">
      <c r="A59" s="8" t="s">
        <v>68</v>
      </c>
      <c r="B59" s="1" t="s">
        <v>69</v>
      </c>
      <c r="C59" s="14" t="s">
        <v>67</v>
      </c>
      <c r="D59" s="15"/>
      <c r="E59" s="3"/>
      <c r="F59" s="3"/>
    </row>
    <row r="60" spans="1:6" ht="15.75" thickBot="1">
      <c r="A60" s="8">
        <v>3</v>
      </c>
      <c r="B60" s="1" t="s">
        <v>70</v>
      </c>
      <c r="C60" s="14" t="s">
        <v>71</v>
      </c>
      <c r="D60" s="15"/>
      <c r="E60" s="3"/>
      <c r="F60" s="3"/>
    </row>
    <row r="61" spans="1:6" ht="30.75" thickBot="1">
      <c r="A61" s="8" t="s">
        <v>72</v>
      </c>
      <c r="B61" s="1" t="s">
        <v>73</v>
      </c>
      <c r="C61" s="14" t="s">
        <v>71</v>
      </c>
      <c r="D61" s="15"/>
      <c r="E61" s="3"/>
      <c r="F61" s="3"/>
    </row>
    <row r="62" spans="1:6" ht="15.75" thickBot="1">
      <c r="A62" s="8">
        <v>4</v>
      </c>
      <c r="B62" s="1" t="s">
        <v>74</v>
      </c>
      <c r="C62" s="14" t="s">
        <v>71</v>
      </c>
      <c r="D62" s="15"/>
      <c r="E62" s="3"/>
      <c r="F62" s="3"/>
    </row>
    <row r="63" spans="1:6" ht="15.75" thickBot="1">
      <c r="A63" s="8" t="s">
        <v>75</v>
      </c>
      <c r="B63" s="1" t="s">
        <v>76</v>
      </c>
      <c r="C63" s="14" t="s">
        <v>71</v>
      </c>
      <c r="D63" s="15"/>
      <c r="E63" s="3"/>
      <c r="F63" s="3"/>
    </row>
    <row r="64" spans="1:6" ht="15.75" thickBot="1">
      <c r="A64" s="8">
        <v>5</v>
      </c>
      <c r="B64" s="1" t="s">
        <v>77</v>
      </c>
      <c r="C64" s="14" t="s">
        <v>78</v>
      </c>
      <c r="D64" s="15"/>
      <c r="E64" s="3"/>
      <c r="F64" s="3"/>
    </row>
    <row r="65" spans="1:6" ht="15.75" thickBot="1">
      <c r="A65" s="8" t="s">
        <v>79</v>
      </c>
      <c r="B65" s="1" t="s">
        <v>80</v>
      </c>
      <c r="C65" s="14" t="s">
        <v>78</v>
      </c>
      <c r="D65" s="15"/>
      <c r="E65" s="3"/>
      <c r="F65" s="3"/>
    </row>
    <row r="66" spans="1:6" ht="15.75" thickBot="1">
      <c r="A66" s="8">
        <v>6</v>
      </c>
      <c r="B66" s="1" t="s">
        <v>81</v>
      </c>
      <c r="C66" s="14" t="s">
        <v>82</v>
      </c>
      <c r="D66" s="15"/>
      <c r="E66" s="3"/>
      <c r="F66" s="3"/>
    </row>
    <row r="67" spans="1:6" ht="15.75" thickBot="1">
      <c r="A67" s="8">
        <v>7</v>
      </c>
      <c r="B67" s="1" t="s">
        <v>83</v>
      </c>
      <c r="C67" s="14" t="s">
        <v>2</v>
      </c>
      <c r="D67" s="15"/>
      <c r="E67" s="3"/>
      <c r="F67" s="3"/>
    </row>
    <row r="68" spans="1:6" ht="15.75" thickBot="1">
      <c r="A68" s="9" t="s">
        <v>111</v>
      </c>
      <c r="B68" s="1" t="s">
        <v>84</v>
      </c>
      <c r="C68" s="14" t="s">
        <v>2</v>
      </c>
      <c r="D68" s="15"/>
      <c r="E68" s="3"/>
      <c r="F68" s="3"/>
    </row>
    <row r="69" spans="1:6" ht="30.75" thickBot="1">
      <c r="A69" s="8">
        <v>8</v>
      </c>
      <c r="B69" s="1" t="s">
        <v>85</v>
      </c>
      <c r="C69" s="14" t="s">
        <v>82</v>
      </c>
      <c r="D69" s="15"/>
      <c r="E69" s="15" t="s">
        <v>26</v>
      </c>
      <c r="F69" s="15" t="s">
        <v>26</v>
      </c>
    </row>
    <row r="71" spans="1:6" ht="15">
      <c r="A71" s="25" t="s">
        <v>19</v>
      </c>
      <c r="B71" s="25"/>
      <c r="C71" s="25"/>
      <c r="D71" s="25"/>
      <c r="E71" s="25"/>
      <c r="F71" s="25"/>
    </row>
    <row r="72" spans="1:6" ht="65.25" customHeight="1">
      <c r="A72" s="23" t="s">
        <v>112</v>
      </c>
      <c r="B72" s="23"/>
      <c r="C72" s="23"/>
      <c r="D72" s="23"/>
      <c r="E72" s="23"/>
      <c r="F72" s="23"/>
    </row>
    <row r="73" spans="1:6" ht="15">
      <c r="A73" s="23" t="s">
        <v>113</v>
      </c>
      <c r="B73" s="23"/>
      <c r="C73" s="23"/>
      <c r="D73" s="23"/>
      <c r="E73" s="23"/>
      <c r="F73" s="23"/>
    </row>
    <row r="74" spans="1:6" ht="30.75" customHeight="1">
      <c r="A74" s="23" t="s">
        <v>114</v>
      </c>
      <c r="B74" s="23"/>
      <c r="C74" s="23"/>
      <c r="D74" s="23"/>
      <c r="E74" s="23"/>
      <c r="F74" s="23"/>
    </row>
    <row r="75" spans="1:6" ht="31.5" customHeight="1">
      <c r="A75" s="24" t="s">
        <v>115</v>
      </c>
      <c r="B75" s="24"/>
      <c r="C75" s="24"/>
      <c r="D75" s="24"/>
      <c r="E75" s="24"/>
      <c r="F75" s="24"/>
    </row>
    <row r="76" spans="1:6" ht="29.25" customHeight="1">
      <c r="A76" s="24" t="s">
        <v>116</v>
      </c>
      <c r="B76" s="24"/>
      <c r="C76" s="24"/>
      <c r="D76" s="24"/>
      <c r="E76" s="24"/>
      <c r="F76" s="24"/>
    </row>
  </sheetData>
  <sheetProtection/>
  <mergeCells count="30">
    <mergeCell ref="A12:F12"/>
    <mergeCell ref="A6:F6"/>
    <mergeCell ref="A7:F7"/>
    <mergeCell ref="A8:F8"/>
    <mergeCell ref="A9:F9"/>
    <mergeCell ref="A10:F10"/>
    <mergeCell ref="A13:F13"/>
    <mergeCell ref="A14:F14"/>
    <mergeCell ref="A15:F15"/>
    <mergeCell ref="A17:A18"/>
    <mergeCell ref="B17:B18"/>
    <mergeCell ref="C17:C18"/>
    <mergeCell ref="D17:E17"/>
    <mergeCell ref="F17:F18"/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zoomScalePageLayoutView="0" workbookViewId="0" topLeftCell="A32">
      <selection activeCell="H35" sqref="H35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6" max="6" width="15.25390625" style="0" customWidth="1"/>
  </cols>
  <sheetData>
    <row r="1" ht="15">
      <c r="F1" s="7" t="s">
        <v>92</v>
      </c>
    </row>
    <row r="2" ht="15">
      <c r="F2" s="7" t="s">
        <v>93</v>
      </c>
    </row>
    <row r="3" ht="15">
      <c r="F3" s="7" t="s">
        <v>94</v>
      </c>
    </row>
    <row r="4" ht="15">
      <c r="F4" s="7" t="s">
        <v>95</v>
      </c>
    </row>
    <row r="5" ht="15">
      <c r="F5" s="5"/>
    </row>
    <row r="6" spans="1:6" ht="12.75" customHeight="1">
      <c r="A6" s="28" t="s">
        <v>86</v>
      </c>
      <c r="B6" s="28"/>
      <c r="C6" s="28"/>
      <c r="D6" s="28"/>
      <c r="E6" s="28"/>
      <c r="F6" s="28"/>
    </row>
    <row r="7" spans="1:6" ht="12.75" customHeight="1">
      <c r="A7" s="28" t="s">
        <v>87</v>
      </c>
      <c r="B7" s="28"/>
      <c r="C7" s="28"/>
      <c r="D7" s="28"/>
      <c r="E7" s="28"/>
      <c r="F7" s="28"/>
    </row>
    <row r="8" spans="1:6" ht="12.75" customHeight="1">
      <c r="A8" s="28" t="s">
        <v>88</v>
      </c>
      <c r="B8" s="28"/>
      <c r="C8" s="28"/>
      <c r="D8" s="28"/>
      <c r="E8" s="28"/>
      <c r="F8" s="28"/>
    </row>
    <row r="9" spans="1:6" ht="12.75" customHeight="1">
      <c r="A9" s="28" t="s">
        <v>89</v>
      </c>
      <c r="B9" s="28"/>
      <c r="C9" s="28"/>
      <c r="D9" s="28"/>
      <c r="E9" s="28"/>
      <c r="F9" s="28"/>
    </row>
    <row r="10" spans="1:6" ht="12.75" customHeight="1">
      <c r="A10" s="28" t="s">
        <v>90</v>
      </c>
      <c r="B10" s="28"/>
      <c r="C10" s="28"/>
      <c r="D10" s="28"/>
      <c r="E10" s="28"/>
      <c r="F10" s="28"/>
    </row>
    <row r="12" spans="1:6" ht="12.75" customHeight="1">
      <c r="A12" s="25" t="s">
        <v>117</v>
      </c>
      <c r="B12" s="25"/>
      <c r="C12" s="25"/>
      <c r="D12" s="25"/>
      <c r="E12" s="25"/>
      <c r="F12" s="25"/>
    </row>
    <row r="13" spans="1:6" ht="12.75" customHeight="1">
      <c r="A13" s="25" t="s">
        <v>118</v>
      </c>
      <c r="B13" s="25"/>
      <c r="C13" s="25"/>
      <c r="D13" s="25"/>
      <c r="E13" s="25"/>
      <c r="F13" s="25"/>
    </row>
    <row r="14" spans="1:6" ht="12.75" customHeight="1">
      <c r="A14" s="25" t="s">
        <v>119</v>
      </c>
      <c r="B14" s="25"/>
      <c r="C14" s="25"/>
      <c r="D14" s="25"/>
      <c r="E14" s="25"/>
      <c r="F14" s="25"/>
    </row>
    <row r="15" spans="1:6" ht="12.75" customHeight="1">
      <c r="A15" s="25" t="s">
        <v>123</v>
      </c>
      <c r="B15" s="25"/>
      <c r="C15" s="25"/>
      <c r="D15" s="25"/>
      <c r="E15" s="25"/>
      <c r="F15" s="25"/>
    </row>
    <row r="16" ht="13.5" thickBot="1"/>
    <row r="17" spans="1:6" ht="15.75" thickBot="1">
      <c r="A17" s="36" t="s">
        <v>20</v>
      </c>
      <c r="B17" s="36" t="s">
        <v>0</v>
      </c>
      <c r="C17" s="36" t="s">
        <v>21</v>
      </c>
      <c r="D17" s="38" t="s">
        <v>124</v>
      </c>
      <c r="E17" s="39"/>
      <c r="F17" s="36" t="s">
        <v>22</v>
      </c>
    </row>
    <row r="18" spans="1:6" ht="30.75" thickBot="1">
      <c r="A18" s="37"/>
      <c r="B18" s="37"/>
      <c r="C18" s="37"/>
      <c r="D18" s="6" t="s">
        <v>23</v>
      </c>
      <c r="E18" s="6" t="s">
        <v>24</v>
      </c>
      <c r="F18" s="37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6" ht="15.75" thickBot="1">
      <c r="A20" s="8">
        <v>1</v>
      </c>
      <c r="B20" s="10" t="s">
        <v>27</v>
      </c>
      <c r="C20" s="14" t="s">
        <v>2</v>
      </c>
      <c r="D20" s="17">
        <f>D21+D35+D49</f>
        <v>1754.0900000000001</v>
      </c>
      <c r="E20" s="17">
        <f>E21+E35+E49</f>
        <v>2625.32</v>
      </c>
      <c r="F20" s="3"/>
    </row>
    <row r="21" spans="1:9" ht="15.75" thickBot="1">
      <c r="A21" s="9" t="s">
        <v>3</v>
      </c>
      <c r="B21" s="10" t="s">
        <v>28</v>
      </c>
      <c r="C21" s="14" t="s">
        <v>2</v>
      </c>
      <c r="D21" s="17">
        <f>D22+D27+D29+D33+D34</f>
        <v>434.37</v>
      </c>
      <c r="E21" s="17">
        <f>E22+E27+E29+E33+E34</f>
        <v>1112.41</v>
      </c>
      <c r="F21" s="3"/>
      <c r="H21">
        <v>1112.41</v>
      </c>
      <c r="I21" s="20">
        <f>H21-E21</f>
        <v>0</v>
      </c>
    </row>
    <row r="22" spans="1:6" ht="15.75" thickBot="1">
      <c r="A22" s="9" t="s">
        <v>4</v>
      </c>
      <c r="B22" s="1" t="s">
        <v>5</v>
      </c>
      <c r="C22" s="14" t="s">
        <v>2</v>
      </c>
      <c r="D22" s="16">
        <f>D23+D24+D25</f>
        <v>144.01</v>
      </c>
      <c r="E22" s="16">
        <f>E23+E24+E25</f>
        <v>854.21</v>
      </c>
      <c r="F22" s="3"/>
    </row>
    <row r="23" spans="1:6" ht="15.75" thickBot="1">
      <c r="A23" s="8" t="s">
        <v>6</v>
      </c>
      <c r="B23" s="1" t="s">
        <v>29</v>
      </c>
      <c r="C23" s="14" t="s">
        <v>2</v>
      </c>
      <c r="D23" s="16"/>
      <c r="E23" s="16">
        <v>1.6</v>
      </c>
      <c r="F23" s="3"/>
    </row>
    <row r="24" spans="1:6" ht="15.75" thickBot="1">
      <c r="A24" s="8" t="s">
        <v>10</v>
      </c>
      <c r="B24" s="1" t="s">
        <v>30</v>
      </c>
      <c r="C24" s="14" t="s">
        <v>2</v>
      </c>
      <c r="D24" s="16">
        <v>60.01</v>
      </c>
      <c r="E24" s="16">
        <v>197.53</v>
      </c>
      <c r="F24" s="3"/>
    </row>
    <row r="25" spans="1:6" ht="30.75" thickBot="1">
      <c r="A25" s="8" t="s">
        <v>31</v>
      </c>
      <c r="B25" s="1" t="s">
        <v>32</v>
      </c>
      <c r="C25" s="14" t="s">
        <v>2</v>
      </c>
      <c r="D25" s="16">
        <v>84</v>
      </c>
      <c r="E25" s="16">
        <v>655.08</v>
      </c>
      <c r="F25" s="3"/>
    </row>
    <row r="26" spans="1:6" ht="15.75" thickBot="1">
      <c r="A26" s="8" t="s">
        <v>33</v>
      </c>
      <c r="B26" s="1" t="s">
        <v>7</v>
      </c>
      <c r="C26" s="14" t="s">
        <v>2</v>
      </c>
      <c r="D26" s="16"/>
      <c r="E26" s="16"/>
      <c r="F26" s="3"/>
    </row>
    <row r="27" spans="1:6" ht="15.75" thickBot="1">
      <c r="A27" s="9" t="s">
        <v>8</v>
      </c>
      <c r="B27" s="1" t="s">
        <v>9</v>
      </c>
      <c r="C27" s="14" t="s">
        <v>2</v>
      </c>
      <c r="D27" s="16">
        <v>250.63</v>
      </c>
      <c r="E27" s="16">
        <v>251.82</v>
      </c>
      <c r="F27" s="3"/>
    </row>
    <row r="28" spans="1:6" ht="15.75" thickBot="1">
      <c r="A28" s="8" t="s">
        <v>34</v>
      </c>
      <c r="B28" s="1" t="s">
        <v>7</v>
      </c>
      <c r="C28" s="14" t="s">
        <v>2</v>
      </c>
      <c r="D28" s="16"/>
      <c r="E28" s="16"/>
      <c r="F28" s="3"/>
    </row>
    <row r="29" spans="1:6" ht="15.75" thickBot="1">
      <c r="A29" s="9" t="s">
        <v>11</v>
      </c>
      <c r="B29" s="1" t="s">
        <v>35</v>
      </c>
      <c r="C29" s="14" t="s">
        <v>2</v>
      </c>
      <c r="D29" s="16">
        <f>123.73-84</f>
        <v>39.730000000000004</v>
      </c>
      <c r="E29" s="16">
        <v>6.380000000000109</v>
      </c>
      <c r="F29" s="3"/>
    </row>
    <row r="30" spans="1:6" ht="15.75" thickBot="1">
      <c r="A30" s="8" t="s">
        <v>36</v>
      </c>
      <c r="B30" s="1" t="s">
        <v>37</v>
      </c>
      <c r="C30" s="14" t="s">
        <v>2</v>
      </c>
      <c r="D30" s="16"/>
      <c r="E30" s="16"/>
      <c r="F30" s="3"/>
    </row>
    <row r="31" spans="1:6" ht="15.75" thickBot="1">
      <c r="A31" s="8" t="s">
        <v>38</v>
      </c>
      <c r="B31" s="1" t="s">
        <v>39</v>
      </c>
      <c r="C31" s="14" t="s">
        <v>2</v>
      </c>
      <c r="D31" s="16"/>
      <c r="E31" s="16"/>
      <c r="F31" s="3"/>
    </row>
    <row r="32" spans="1:6" ht="15.75" thickBot="1">
      <c r="A32" s="8" t="s">
        <v>40</v>
      </c>
      <c r="B32" s="1" t="s">
        <v>41</v>
      </c>
      <c r="C32" s="14" t="s">
        <v>2</v>
      </c>
      <c r="D32" s="16"/>
      <c r="E32" s="16"/>
      <c r="F32" s="3"/>
    </row>
    <row r="33" spans="1:6" ht="30.75" thickBot="1">
      <c r="A33" s="9" t="s">
        <v>96</v>
      </c>
      <c r="B33" s="1" t="s">
        <v>42</v>
      </c>
      <c r="C33" s="14" t="s">
        <v>2</v>
      </c>
      <c r="D33" s="16"/>
      <c r="E33" s="16"/>
      <c r="F33" s="3"/>
    </row>
    <row r="34" spans="1:6" ht="15.75" thickBot="1">
      <c r="A34" s="9" t="s">
        <v>97</v>
      </c>
      <c r="B34" s="1" t="s">
        <v>43</v>
      </c>
      <c r="C34" s="14" t="s">
        <v>2</v>
      </c>
      <c r="D34" s="16"/>
      <c r="E34" s="16"/>
      <c r="F34" s="3"/>
    </row>
    <row r="35" spans="1:6" ht="15.75" thickBot="1">
      <c r="A35" s="9" t="s">
        <v>98</v>
      </c>
      <c r="B35" s="10" t="s">
        <v>44</v>
      </c>
      <c r="C35" s="14" t="s">
        <v>2</v>
      </c>
      <c r="D35" s="17">
        <f>SUM(D36:D45)+D47+D48</f>
        <v>1319.72</v>
      </c>
      <c r="E35" s="17">
        <f>SUM(E36:E45)+E47+E48</f>
        <v>1512.91</v>
      </c>
      <c r="F35" s="3"/>
    </row>
    <row r="36" spans="1:6" ht="15.75" thickBot="1">
      <c r="A36" s="9" t="s">
        <v>99</v>
      </c>
      <c r="B36" s="1" t="s">
        <v>45</v>
      </c>
      <c r="C36" s="14" t="s">
        <v>2</v>
      </c>
      <c r="D36" s="16"/>
      <c r="E36" s="16"/>
      <c r="F36" s="3"/>
    </row>
    <row r="37" spans="1:6" ht="30.75" thickBot="1">
      <c r="A37" s="9" t="s">
        <v>100</v>
      </c>
      <c r="B37" s="1" t="s">
        <v>46</v>
      </c>
      <c r="C37" s="14" t="s">
        <v>2</v>
      </c>
      <c r="D37" s="16"/>
      <c r="E37" s="16"/>
      <c r="F37" s="3"/>
    </row>
    <row r="38" spans="1:6" ht="15.75" thickBot="1">
      <c r="A38" s="9" t="s">
        <v>101</v>
      </c>
      <c r="B38" s="1" t="s">
        <v>47</v>
      </c>
      <c r="C38" s="14" t="s">
        <v>2</v>
      </c>
      <c r="D38" s="16">
        <v>116.34</v>
      </c>
      <c r="E38" s="16">
        <v>291.1</v>
      </c>
      <c r="F38" s="3"/>
    </row>
    <row r="39" spans="1:6" ht="15.75" thickBot="1">
      <c r="A39" s="9" t="s">
        <v>102</v>
      </c>
      <c r="B39" s="1" t="s">
        <v>13</v>
      </c>
      <c r="C39" s="14" t="s">
        <v>2</v>
      </c>
      <c r="D39" s="15">
        <v>76.19</v>
      </c>
      <c r="E39" s="16">
        <v>76.55</v>
      </c>
      <c r="F39" s="3"/>
    </row>
    <row r="40" spans="1:6" ht="30.75" thickBot="1">
      <c r="A40" s="9" t="s">
        <v>103</v>
      </c>
      <c r="B40" s="1" t="s">
        <v>48</v>
      </c>
      <c r="C40" s="14" t="s">
        <v>2</v>
      </c>
      <c r="D40" s="15"/>
      <c r="E40" s="18"/>
      <c r="F40" s="3"/>
    </row>
    <row r="41" spans="1:6" ht="15.75" thickBot="1">
      <c r="A41" s="9" t="s">
        <v>104</v>
      </c>
      <c r="B41" s="1" t="s">
        <v>49</v>
      </c>
      <c r="C41" s="14" t="s">
        <v>2</v>
      </c>
      <c r="D41" s="22">
        <v>1126.8</v>
      </c>
      <c r="E41" s="22">
        <v>1126.88</v>
      </c>
      <c r="F41" s="3"/>
    </row>
    <row r="42" spans="1:6" ht="15.75" thickBot="1">
      <c r="A42" s="9" t="s">
        <v>105</v>
      </c>
      <c r="B42" s="1" t="s">
        <v>50</v>
      </c>
      <c r="C42" s="14" t="s">
        <v>2</v>
      </c>
      <c r="D42" s="15"/>
      <c r="E42" s="18"/>
      <c r="F42" s="3"/>
    </row>
    <row r="43" spans="1:6" ht="15.75" thickBot="1">
      <c r="A43" s="9" t="s">
        <v>106</v>
      </c>
      <c r="B43" s="1" t="s">
        <v>14</v>
      </c>
      <c r="C43" s="14" t="s">
        <v>2</v>
      </c>
      <c r="D43" s="15">
        <v>0.39</v>
      </c>
      <c r="E43" s="18"/>
      <c r="F43" s="3"/>
    </row>
    <row r="44" spans="1:6" ht="15.75" thickBot="1">
      <c r="A44" s="9" t="s">
        <v>107</v>
      </c>
      <c r="B44" s="1" t="s">
        <v>15</v>
      </c>
      <c r="C44" s="14" t="s">
        <v>2</v>
      </c>
      <c r="D44" s="15"/>
      <c r="E44" s="15">
        <v>17.35</v>
      </c>
      <c r="F44" s="3"/>
    </row>
    <row r="45" spans="1:6" ht="45.75" thickBot="1">
      <c r="A45" s="9" t="s">
        <v>108</v>
      </c>
      <c r="B45" s="1" t="s">
        <v>51</v>
      </c>
      <c r="C45" s="14" t="s">
        <v>2</v>
      </c>
      <c r="D45" s="15"/>
      <c r="E45" s="2"/>
      <c r="F45" s="3"/>
    </row>
    <row r="46" spans="1:6" ht="15.75" thickBot="1">
      <c r="A46" s="8" t="s">
        <v>52</v>
      </c>
      <c r="B46" s="1" t="s">
        <v>53</v>
      </c>
      <c r="C46" s="14" t="s">
        <v>54</v>
      </c>
      <c r="D46" s="15"/>
      <c r="E46" s="2"/>
      <c r="F46" s="3"/>
    </row>
    <row r="47" spans="1:6" ht="75.75" thickBot="1">
      <c r="A47" s="9" t="s">
        <v>109</v>
      </c>
      <c r="B47" s="1" t="s">
        <v>55</v>
      </c>
      <c r="C47" s="14" t="s">
        <v>2</v>
      </c>
      <c r="D47" s="15"/>
      <c r="E47" s="2"/>
      <c r="F47" s="3"/>
    </row>
    <row r="48" spans="1:6" ht="15.75" thickBot="1">
      <c r="A48" s="9" t="s">
        <v>110</v>
      </c>
      <c r="B48" s="1" t="s">
        <v>56</v>
      </c>
      <c r="C48" s="14" t="s">
        <v>2</v>
      </c>
      <c r="D48" s="15">
        <f>1126.8-D41</f>
        <v>0</v>
      </c>
      <c r="E48" s="2">
        <v>1.03</v>
      </c>
      <c r="F48" s="3"/>
    </row>
    <row r="49" spans="1:6" ht="30.75" thickBot="1">
      <c r="A49" s="9" t="s">
        <v>12</v>
      </c>
      <c r="B49" s="1" t="s">
        <v>16</v>
      </c>
      <c r="C49" s="14" t="s">
        <v>2</v>
      </c>
      <c r="D49" s="15"/>
      <c r="E49" s="2"/>
      <c r="F49" s="3"/>
    </row>
    <row r="50" spans="1:6" ht="32.25" thickBot="1">
      <c r="A50" s="12" t="s">
        <v>17</v>
      </c>
      <c r="B50" s="13" t="s">
        <v>57</v>
      </c>
      <c r="C50" s="14" t="s">
        <v>2</v>
      </c>
      <c r="D50" s="15"/>
      <c r="E50" s="2"/>
      <c r="F50" s="3"/>
    </row>
    <row r="51" spans="1:6" ht="32.25" thickBot="1">
      <c r="A51" s="12" t="s">
        <v>18</v>
      </c>
      <c r="B51" s="13" t="s">
        <v>58</v>
      </c>
      <c r="C51" s="14" t="s">
        <v>2</v>
      </c>
      <c r="D51" s="16">
        <f>D52*D54</f>
        <v>295.54073639999996</v>
      </c>
      <c r="E51" s="16">
        <f>E52*E54</f>
        <v>174.59284745762716</v>
      </c>
      <c r="F51" s="3"/>
    </row>
    <row r="52" spans="1:6" ht="15">
      <c r="A52" s="26" t="s">
        <v>3</v>
      </c>
      <c r="B52" s="4" t="s">
        <v>59</v>
      </c>
      <c r="C52" s="29" t="s">
        <v>61</v>
      </c>
      <c r="D52" s="31">
        <v>0.16796</v>
      </c>
      <c r="E52" s="31">
        <f>'[2]2014 год'!$D$11/1000</f>
        <v>0.063766</v>
      </c>
      <c r="F52" s="34"/>
    </row>
    <row r="53" spans="1:6" ht="15.75" thickBot="1">
      <c r="A53" s="27"/>
      <c r="B53" s="1" t="s">
        <v>60</v>
      </c>
      <c r="C53" s="30"/>
      <c r="D53" s="32"/>
      <c r="E53" s="32"/>
      <c r="F53" s="35"/>
    </row>
    <row r="54" spans="1:6" ht="15">
      <c r="A54" s="26" t="s">
        <v>98</v>
      </c>
      <c r="B54" s="4" t="s">
        <v>59</v>
      </c>
      <c r="C54" s="29" t="s">
        <v>120</v>
      </c>
      <c r="D54" s="31">
        <v>1759.59</v>
      </c>
      <c r="E54" s="31">
        <f>'[2]2014 год'!$E$11*1000</f>
        <v>2738.024142295693</v>
      </c>
      <c r="F54" s="34"/>
    </row>
    <row r="55" spans="1:6" ht="30.75" thickBot="1">
      <c r="A55" s="27"/>
      <c r="B55" s="1" t="s">
        <v>62</v>
      </c>
      <c r="C55" s="30"/>
      <c r="D55" s="32"/>
      <c r="E55" s="32"/>
      <c r="F55" s="35"/>
    </row>
    <row r="56" spans="1:6" ht="45.75" thickBot="1">
      <c r="A56" s="9" t="s">
        <v>12</v>
      </c>
      <c r="B56" s="1" t="s">
        <v>63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>
      <c r="A57" s="8">
        <v>1</v>
      </c>
      <c r="B57" s="1" t="s">
        <v>64</v>
      </c>
      <c r="C57" s="14" t="s">
        <v>65</v>
      </c>
      <c r="D57" s="15"/>
      <c r="E57" s="3"/>
      <c r="F57" s="3"/>
    </row>
    <row r="58" spans="1:6" ht="15.75" thickBot="1">
      <c r="A58" s="8">
        <v>2</v>
      </c>
      <c r="B58" s="1" t="s">
        <v>66</v>
      </c>
      <c r="C58" s="14" t="s">
        <v>67</v>
      </c>
      <c r="D58" s="15"/>
      <c r="E58" s="3"/>
      <c r="F58" s="3"/>
    </row>
    <row r="59" spans="1:6" ht="15.75" thickBot="1">
      <c r="A59" s="8" t="s">
        <v>68</v>
      </c>
      <c r="B59" s="1" t="s">
        <v>69</v>
      </c>
      <c r="C59" s="14" t="s">
        <v>67</v>
      </c>
      <c r="D59" s="15"/>
      <c r="E59" s="3"/>
      <c r="F59" s="3"/>
    </row>
    <row r="60" spans="1:6" ht="15.75" thickBot="1">
      <c r="A60" s="8">
        <v>3</v>
      </c>
      <c r="B60" s="1" t="s">
        <v>70</v>
      </c>
      <c r="C60" s="14" t="s">
        <v>71</v>
      </c>
      <c r="D60" s="15"/>
      <c r="E60" s="3"/>
      <c r="F60" s="3"/>
    </row>
    <row r="61" spans="1:6" ht="30.75" thickBot="1">
      <c r="A61" s="8" t="s">
        <v>72</v>
      </c>
      <c r="B61" s="1" t="s">
        <v>73</v>
      </c>
      <c r="C61" s="14" t="s">
        <v>71</v>
      </c>
      <c r="D61" s="15"/>
      <c r="E61" s="3"/>
      <c r="F61" s="3"/>
    </row>
    <row r="62" spans="1:6" ht="15.75" thickBot="1">
      <c r="A62" s="8">
        <v>4</v>
      </c>
      <c r="B62" s="1" t="s">
        <v>74</v>
      </c>
      <c r="C62" s="14" t="s">
        <v>71</v>
      </c>
      <c r="D62" s="15"/>
      <c r="E62" s="3"/>
      <c r="F62" s="3"/>
    </row>
    <row r="63" spans="1:6" ht="15.75" thickBot="1">
      <c r="A63" s="8" t="s">
        <v>75</v>
      </c>
      <c r="B63" s="1" t="s">
        <v>76</v>
      </c>
      <c r="C63" s="14" t="s">
        <v>71</v>
      </c>
      <c r="D63" s="15"/>
      <c r="E63" s="3"/>
      <c r="F63" s="3"/>
    </row>
    <row r="64" spans="1:6" ht="15.75" thickBot="1">
      <c r="A64" s="8">
        <v>5</v>
      </c>
      <c r="B64" s="1" t="s">
        <v>77</v>
      </c>
      <c r="C64" s="14" t="s">
        <v>78</v>
      </c>
      <c r="D64" s="15"/>
      <c r="E64" s="3"/>
      <c r="F64" s="3"/>
    </row>
    <row r="65" spans="1:6" ht="15.75" thickBot="1">
      <c r="A65" s="8" t="s">
        <v>79</v>
      </c>
      <c r="B65" s="1" t="s">
        <v>80</v>
      </c>
      <c r="C65" s="14" t="s">
        <v>78</v>
      </c>
      <c r="D65" s="15"/>
      <c r="E65" s="3"/>
      <c r="F65" s="3"/>
    </row>
    <row r="66" spans="1:6" ht="15.75" thickBot="1">
      <c r="A66" s="8">
        <v>6</v>
      </c>
      <c r="B66" s="1" t="s">
        <v>81</v>
      </c>
      <c r="C66" s="14" t="s">
        <v>82</v>
      </c>
      <c r="D66" s="15"/>
      <c r="E66" s="3"/>
      <c r="F66" s="3"/>
    </row>
    <row r="67" spans="1:6" ht="15.75" thickBot="1">
      <c r="A67" s="8">
        <v>7</v>
      </c>
      <c r="B67" s="1" t="s">
        <v>83</v>
      </c>
      <c r="C67" s="14" t="s">
        <v>2</v>
      </c>
      <c r="D67" s="15"/>
      <c r="E67" s="3"/>
      <c r="F67" s="3"/>
    </row>
    <row r="68" spans="1:6" ht="15.75" thickBot="1">
      <c r="A68" s="9" t="s">
        <v>111</v>
      </c>
      <c r="B68" s="1" t="s">
        <v>84</v>
      </c>
      <c r="C68" s="14" t="s">
        <v>2</v>
      </c>
      <c r="D68" s="15"/>
      <c r="E68" s="3"/>
      <c r="F68" s="3"/>
    </row>
    <row r="69" spans="1:6" ht="30.75" thickBot="1">
      <c r="A69" s="8">
        <v>8</v>
      </c>
      <c r="B69" s="1" t="s">
        <v>85</v>
      </c>
      <c r="C69" s="14" t="s">
        <v>82</v>
      </c>
      <c r="D69" s="15"/>
      <c r="E69" s="15" t="s">
        <v>26</v>
      </c>
      <c r="F69" s="15" t="s">
        <v>26</v>
      </c>
    </row>
    <row r="71" spans="1:6" ht="15">
      <c r="A71" s="25" t="s">
        <v>19</v>
      </c>
      <c r="B71" s="25"/>
      <c r="C71" s="25"/>
      <c r="D71" s="25"/>
      <c r="E71" s="25"/>
      <c r="F71" s="25"/>
    </row>
    <row r="72" spans="1:6" ht="65.25" customHeight="1">
      <c r="A72" s="23" t="s">
        <v>112</v>
      </c>
      <c r="B72" s="23"/>
      <c r="C72" s="23"/>
      <c r="D72" s="23"/>
      <c r="E72" s="23"/>
      <c r="F72" s="23"/>
    </row>
    <row r="73" spans="1:6" ht="15">
      <c r="A73" s="23" t="s">
        <v>113</v>
      </c>
      <c r="B73" s="23"/>
      <c r="C73" s="23"/>
      <c r="D73" s="23"/>
      <c r="E73" s="23"/>
      <c r="F73" s="23"/>
    </row>
    <row r="74" spans="1:6" ht="30.75" customHeight="1">
      <c r="A74" s="23" t="s">
        <v>114</v>
      </c>
      <c r="B74" s="23"/>
      <c r="C74" s="23"/>
      <c r="D74" s="23"/>
      <c r="E74" s="23"/>
      <c r="F74" s="23"/>
    </row>
    <row r="75" spans="1:6" ht="31.5" customHeight="1">
      <c r="A75" s="24" t="s">
        <v>115</v>
      </c>
      <c r="B75" s="24"/>
      <c r="C75" s="24"/>
      <c r="D75" s="24"/>
      <c r="E75" s="24"/>
      <c r="F75" s="24"/>
    </row>
    <row r="76" spans="1:6" ht="29.25" customHeight="1">
      <c r="A76" s="24" t="s">
        <v>116</v>
      </c>
      <c r="B76" s="24"/>
      <c r="C76" s="24"/>
      <c r="D76" s="24"/>
      <c r="E76" s="24"/>
      <c r="F76" s="24"/>
    </row>
  </sheetData>
  <sheetProtection/>
  <mergeCells count="30">
    <mergeCell ref="A12:F12"/>
    <mergeCell ref="A6:F6"/>
    <mergeCell ref="A7:F7"/>
    <mergeCell ref="A8:F8"/>
    <mergeCell ref="A9:F9"/>
    <mergeCell ref="A10:F10"/>
    <mergeCell ref="A13:F13"/>
    <mergeCell ref="A14:F14"/>
    <mergeCell ref="A15:F15"/>
    <mergeCell ref="A17:A18"/>
    <mergeCell ref="B17:B18"/>
    <mergeCell ref="C17:C18"/>
    <mergeCell ref="D17:E17"/>
    <mergeCell ref="F17:F18"/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zoomScalePageLayoutView="0" workbookViewId="0" topLeftCell="A1">
      <selection activeCell="E49" sqref="E49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6" max="6" width="15.25390625" style="0" customWidth="1"/>
  </cols>
  <sheetData>
    <row r="1" ht="15">
      <c r="F1" s="7" t="s">
        <v>92</v>
      </c>
    </row>
    <row r="2" ht="15">
      <c r="F2" s="7" t="s">
        <v>93</v>
      </c>
    </row>
    <row r="3" ht="15">
      <c r="F3" s="7" t="s">
        <v>94</v>
      </c>
    </row>
    <row r="4" ht="15">
      <c r="F4" s="7" t="s">
        <v>95</v>
      </c>
    </row>
    <row r="5" ht="15">
      <c r="F5" s="5"/>
    </row>
    <row r="6" spans="1:6" ht="12.75" customHeight="1">
      <c r="A6" s="28" t="s">
        <v>86</v>
      </c>
      <c r="B6" s="28"/>
      <c r="C6" s="28"/>
      <c r="D6" s="28"/>
      <c r="E6" s="28"/>
      <c r="F6" s="28"/>
    </row>
    <row r="7" spans="1:6" ht="12.75" customHeight="1">
      <c r="A7" s="28" t="s">
        <v>87</v>
      </c>
      <c r="B7" s="28"/>
      <c r="C7" s="28"/>
      <c r="D7" s="28"/>
      <c r="E7" s="28"/>
      <c r="F7" s="28"/>
    </row>
    <row r="8" spans="1:6" ht="12.75" customHeight="1">
      <c r="A8" s="28" t="s">
        <v>88</v>
      </c>
      <c r="B8" s="28"/>
      <c r="C8" s="28"/>
      <c r="D8" s="28"/>
      <c r="E8" s="28"/>
      <c r="F8" s="28"/>
    </row>
    <row r="9" spans="1:6" ht="12.75" customHeight="1">
      <c r="A9" s="28" t="s">
        <v>89</v>
      </c>
      <c r="B9" s="28"/>
      <c r="C9" s="28"/>
      <c r="D9" s="28"/>
      <c r="E9" s="28"/>
      <c r="F9" s="28"/>
    </row>
    <row r="10" spans="1:6" ht="12.75" customHeight="1">
      <c r="A10" s="28" t="s">
        <v>90</v>
      </c>
      <c r="B10" s="28"/>
      <c r="C10" s="28"/>
      <c r="D10" s="28"/>
      <c r="E10" s="28"/>
      <c r="F10" s="28"/>
    </row>
    <row r="12" spans="1:6" ht="12.75" customHeight="1">
      <c r="A12" s="25" t="s">
        <v>117</v>
      </c>
      <c r="B12" s="25"/>
      <c r="C12" s="25"/>
      <c r="D12" s="25"/>
      <c r="E12" s="25"/>
      <c r="F12" s="25"/>
    </row>
    <row r="13" spans="1:6" ht="12.75" customHeight="1">
      <c r="A13" s="25" t="s">
        <v>118</v>
      </c>
      <c r="B13" s="25"/>
      <c r="C13" s="25"/>
      <c r="D13" s="25"/>
      <c r="E13" s="25"/>
      <c r="F13" s="25"/>
    </row>
    <row r="14" spans="1:6" ht="12.75" customHeight="1">
      <c r="A14" s="25" t="s">
        <v>119</v>
      </c>
      <c r="B14" s="25"/>
      <c r="C14" s="25"/>
      <c r="D14" s="25"/>
      <c r="E14" s="25"/>
      <c r="F14" s="25"/>
    </row>
    <row r="15" spans="1:6" ht="12.75" customHeight="1">
      <c r="A15" s="25" t="s">
        <v>121</v>
      </c>
      <c r="B15" s="25"/>
      <c r="C15" s="25"/>
      <c r="D15" s="25"/>
      <c r="E15" s="25"/>
      <c r="F15" s="25"/>
    </row>
    <row r="16" ht="13.5" thickBot="1"/>
    <row r="17" spans="1:6" ht="15.75" thickBot="1">
      <c r="A17" s="36" t="s">
        <v>20</v>
      </c>
      <c r="B17" s="36" t="s">
        <v>0</v>
      </c>
      <c r="C17" s="36" t="s">
        <v>21</v>
      </c>
      <c r="D17" s="38" t="s">
        <v>124</v>
      </c>
      <c r="E17" s="39"/>
      <c r="F17" s="36" t="s">
        <v>22</v>
      </c>
    </row>
    <row r="18" spans="1:6" ht="30.75" thickBot="1">
      <c r="A18" s="37"/>
      <c r="B18" s="37"/>
      <c r="C18" s="37"/>
      <c r="D18" s="6" t="s">
        <v>23</v>
      </c>
      <c r="E18" s="6" t="s">
        <v>24</v>
      </c>
      <c r="F18" s="37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9" ht="15.75" thickBot="1">
      <c r="A20" s="8">
        <v>1</v>
      </c>
      <c r="B20" s="10" t="s">
        <v>27</v>
      </c>
      <c r="C20" s="14" t="s">
        <v>2</v>
      </c>
      <c r="D20" s="17">
        <f>D21+D35+D49</f>
        <v>2551.21</v>
      </c>
      <c r="E20" s="17">
        <f>E21+E35+E49</f>
        <v>3499.6</v>
      </c>
      <c r="F20" s="3"/>
      <c r="I20" s="20"/>
    </row>
    <row r="21" spans="1:6" ht="15.75" thickBot="1">
      <c r="A21" s="9" t="s">
        <v>3</v>
      </c>
      <c r="B21" s="10" t="s">
        <v>28</v>
      </c>
      <c r="C21" s="14" t="s">
        <v>2</v>
      </c>
      <c r="D21" s="17">
        <f>D22+D27+D29+D33+D34</f>
        <v>219.8</v>
      </c>
      <c r="E21" s="17">
        <f>E22+E27+E29+E33+E34</f>
        <v>374.08000000000004</v>
      </c>
      <c r="F21" s="3"/>
    </row>
    <row r="22" spans="1:6" ht="15.75" thickBot="1">
      <c r="A22" s="9" t="s">
        <v>4</v>
      </c>
      <c r="B22" s="1" t="s">
        <v>5</v>
      </c>
      <c r="C22" s="14" t="s">
        <v>2</v>
      </c>
      <c r="D22" s="16">
        <f>D23+D24+D25</f>
        <v>27.200000000000003</v>
      </c>
      <c r="E22" s="16">
        <f>E23+E24+E25</f>
        <v>173.37</v>
      </c>
      <c r="F22" s="3"/>
    </row>
    <row r="23" spans="1:6" ht="15.75" thickBot="1">
      <c r="A23" s="8" t="s">
        <v>6</v>
      </c>
      <c r="B23" s="1" t="s">
        <v>29</v>
      </c>
      <c r="C23" s="14" t="s">
        <v>2</v>
      </c>
      <c r="D23" s="16">
        <v>27.200000000000003</v>
      </c>
      <c r="E23" s="15">
        <f>19.85+133.52</f>
        <v>153.37</v>
      </c>
      <c r="F23" s="3"/>
    </row>
    <row r="24" spans="1:6" ht="15.75" thickBot="1">
      <c r="A24" s="8" t="s">
        <v>10</v>
      </c>
      <c r="B24" s="1" t="s">
        <v>30</v>
      </c>
      <c r="C24" s="14" t="s">
        <v>2</v>
      </c>
      <c r="D24" s="16"/>
      <c r="E24" s="15"/>
      <c r="F24" s="3"/>
    </row>
    <row r="25" spans="1:6" ht="30.75" thickBot="1">
      <c r="A25" s="8" t="s">
        <v>31</v>
      </c>
      <c r="B25" s="1" t="s">
        <v>32</v>
      </c>
      <c r="C25" s="14" t="s">
        <v>2</v>
      </c>
      <c r="D25" s="16"/>
      <c r="E25" s="15">
        <v>20</v>
      </c>
      <c r="F25" s="3"/>
    </row>
    <row r="26" spans="1:6" ht="15.75" thickBot="1">
      <c r="A26" s="8" t="s">
        <v>33</v>
      </c>
      <c r="B26" s="1" t="s">
        <v>7</v>
      </c>
      <c r="C26" s="14" t="s">
        <v>2</v>
      </c>
      <c r="D26" s="16"/>
      <c r="E26" s="15"/>
      <c r="F26" s="3"/>
    </row>
    <row r="27" spans="1:6" ht="15.75" thickBot="1">
      <c r="A27" s="9" t="s">
        <v>8</v>
      </c>
      <c r="B27" s="1" t="s">
        <v>9</v>
      </c>
      <c r="C27" s="14" t="s">
        <v>2</v>
      </c>
      <c r="D27" s="16">
        <v>192.6</v>
      </c>
      <c r="E27" s="15">
        <v>200.71</v>
      </c>
      <c r="F27" s="3"/>
    </row>
    <row r="28" spans="1:6" ht="15.75" thickBot="1">
      <c r="A28" s="8" t="s">
        <v>34</v>
      </c>
      <c r="B28" s="1" t="s">
        <v>7</v>
      </c>
      <c r="C28" s="14" t="s">
        <v>2</v>
      </c>
      <c r="D28" s="16"/>
      <c r="E28" s="15"/>
      <c r="F28" s="3"/>
    </row>
    <row r="29" spans="1:6" ht="15.75" thickBot="1">
      <c r="A29" s="9" t="s">
        <v>11</v>
      </c>
      <c r="B29" s="1" t="s">
        <v>35</v>
      </c>
      <c r="C29" s="14" t="s">
        <v>2</v>
      </c>
      <c r="D29" s="16"/>
      <c r="E29" s="15"/>
      <c r="F29" s="3"/>
    </row>
    <row r="30" spans="1:6" ht="15.75" thickBot="1">
      <c r="A30" s="8" t="s">
        <v>36</v>
      </c>
      <c r="B30" s="1" t="s">
        <v>37</v>
      </c>
      <c r="C30" s="14" t="s">
        <v>2</v>
      </c>
      <c r="D30" s="16"/>
      <c r="E30" s="15"/>
      <c r="F30" s="3"/>
    </row>
    <row r="31" spans="1:6" ht="15.75" thickBot="1">
      <c r="A31" s="8" t="s">
        <v>38</v>
      </c>
      <c r="B31" s="1" t="s">
        <v>39</v>
      </c>
      <c r="C31" s="14" t="s">
        <v>2</v>
      </c>
      <c r="D31" s="16"/>
      <c r="E31" s="15"/>
      <c r="F31" s="3"/>
    </row>
    <row r="32" spans="1:6" ht="15.75" thickBot="1">
      <c r="A32" s="8" t="s">
        <v>40</v>
      </c>
      <c r="B32" s="1" t="s">
        <v>41</v>
      </c>
      <c r="C32" s="14" t="s">
        <v>2</v>
      </c>
      <c r="D32" s="16"/>
      <c r="E32" s="15">
        <v>2.7</v>
      </c>
      <c r="F32" s="3"/>
    </row>
    <row r="33" spans="1:6" ht="30.75" thickBot="1">
      <c r="A33" s="9" t="s">
        <v>96</v>
      </c>
      <c r="B33" s="1" t="s">
        <v>42</v>
      </c>
      <c r="C33" s="14" t="s">
        <v>2</v>
      </c>
      <c r="D33" s="16"/>
      <c r="E33" s="15"/>
      <c r="F33" s="3"/>
    </row>
    <row r="34" spans="1:6" ht="15.75" thickBot="1">
      <c r="A34" s="9" t="s">
        <v>97</v>
      </c>
      <c r="B34" s="1" t="s">
        <v>43</v>
      </c>
      <c r="C34" s="14" t="s">
        <v>2</v>
      </c>
      <c r="D34" s="16"/>
      <c r="E34" s="15"/>
      <c r="F34" s="3"/>
    </row>
    <row r="35" spans="1:6" ht="15.75" thickBot="1">
      <c r="A35" s="9" t="s">
        <v>98</v>
      </c>
      <c r="B35" s="10" t="s">
        <v>44</v>
      </c>
      <c r="C35" s="14" t="s">
        <v>2</v>
      </c>
      <c r="D35" s="17">
        <f>SUM(D36:D45)+D47+D48</f>
        <v>2826.6</v>
      </c>
      <c r="E35" s="17">
        <f>SUM(E36:E45)+E47+E48</f>
        <v>3125.52</v>
      </c>
      <c r="F35" s="3"/>
    </row>
    <row r="36" spans="1:6" ht="15.75" thickBot="1">
      <c r="A36" s="9" t="s">
        <v>99</v>
      </c>
      <c r="B36" s="1" t="s">
        <v>45</v>
      </c>
      <c r="C36" s="14" t="s">
        <v>2</v>
      </c>
      <c r="D36" s="16"/>
      <c r="E36" s="15"/>
      <c r="F36" s="3"/>
    </row>
    <row r="37" spans="1:6" ht="30.75" thickBot="1">
      <c r="A37" s="9" t="s">
        <v>100</v>
      </c>
      <c r="B37" s="1" t="s">
        <v>46</v>
      </c>
      <c r="C37" s="14" t="s">
        <v>2</v>
      </c>
      <c r="D37" s="16"/>
      <c r="E37" s="15"/>
      <c r="F37" s="3"/>
    </row>
    <row r="38" spans="1:6" ht="15.75" thickBot="1">
      <c r="A38" s="9" t="s">
        <v>101</v>
      </c>
      <c r="B38" s="1" t="s">
        <v>47</v>
      </c>
      <c r="C38" s="14" t="s">
        <v>2</v>
      </c>
      <c r="D38" s="16"/>
      <c r="E38" s="15"/>
      <c r="F38" s="3"/>
    </row>
    <row r="39" spans="1:6" ht="15.75" thickBot="1">
      <c r="A39" s="9" t="s">
        <v>102</v>
      </c>
      <c r="B39" s="1" t="s">
        <v>13</v>
      </c>
      <c r="C39" s="14" t="s">
        <v>2</v>
      </c>
      <c r="D39" s="16">
        <v>58.5</v>
      </c>
      <c r="E39" s="15">
        <v>61.02</v>
      </c>
      <c r="F39" s="3"/>
    </row>
    <row r="40" spans="1:6" ht="30.75" thickBot="1">
      <c r="A40" s="9" t="s">
        <v>103</v>
      </c>
      <c r="B40" s="1" t="s">
        <v>48</v>
      </c>
      <c r="C40" s="14" t="s">
        <v>2</v>
      </c>
      <c r="D40" s="15"/>
      <c r="E40" s="15"/>
      <c r="F40" s="3"/>
    </row>
    <row r="41" spans="1:6" ht="15.75" thickBot="1">
      <c r="A41" s="9" t="s">
        <v>104</v>
      </c>
      <c r="B41" s="1" t="s">
        <v>49</v>
      </c>
      <c r="C41" s="14" t="s">
        <v>2</v>
      </c>
      <c r="D41" s="22">
        <v>2457.5</v>
      </c>
      <c r="E41" s="15">
        <v>2458.09</v>
      </c>
      <c r="F41" s="3"/>
    </row>
    <row r="42" spans="1:6" ht="15.75" thickBot="1">
      <c r="A42" s="9" t="s">
        <v>105</v>
      </c>
      <c r="B42" s="1" t="s">
        <v>50</v>
      </c>
      <c r="C42" s="14" t="s">
        <v>2</v>
      </c>
      <c r="D42" s="15"/>
      <c r="E42" s="15"/>
      <c r="F42" s="3"/>
    </row>
    <row r="43" spans="1:6" ht="15.75" thickBot="1">
      <c r="A43" s="9" t="s">
        <v>106</v>
      </c>
      <c r="B43" s="1" t="s">
        <v>14</v>
      </c>
      <c r="C43" s="14" t="s">
        <v>2</v>
      </c>
      <c r="D43" s="15"/>
      <c r="E43" s="15"/>
      <c r="F43" s="3"/>
    </row>
    <row r="44" spans="1:6" ht="15.75" thickBot="1">
      <c r="A44" s="9" t="s">
        <v>107</v>
      </c>
      <c r="B44" s="1" t="s">
        <v>15</v>
      </c>
      <c r="C44" s="14" t="s">
        <v>2</v>
      </c>
      <c r="D44" s="15"/>
      <c r="E44" s="15">
        <v>241.7</v>
      </c>
      <c r="F44" s="3"/>
    </row>
    <row r="45" spans="1:6" ht="45.75" thickBot="1">
      <c r="A45" s="9" t="s">
        <v>108</v>
      </c>
      <c r="B45" s="1" t="s">
        <v>51</v>
      </c>
      <c r="C45" s="14" t="s">
        <v>2</v>
      </c>
      <c r="D45" s="15"/>
      <c r="E45" s="15"/>
      <c r="F45" s="3"/>
    </row>
    <row r="46" spans="1:6" ht="15.75" thickBot="1">
      <c r="A46" s="8" t="s">
        <v>52</v>
      </c>
      <c r="B46" s="1" t="s">
        <v>53</v>
      </c>
      <c r="C46" s="14" t="s">
        <v>54</v>
      </c>
      <c r="D46" s="15"/>
      <c r="E46" s="15"/>
      <c r="F46" s="3"/>
    </row>
    <row r="47" spans="1:6" ht="75.75" thickBot="1">
      <c r="A47" s="9" t="s">
        <v>109</v>
      </c>
      <c r="B47" s="1" t="s">
        <v>55</v>
      </c>
      <c r="C47" s="14" t="s">
        <v>2</v>
      </c>
      <c r="D47" s="15"/>
      <c r="E47" s="15"/>
      <c r="F47" s="3"/>
    </row>
    <row r="48" spans="1:6" ht="15.75" thickBot="1">
      <c r="A48" s="9" t="s">
        <v>110</v>
      </c>
      <c r="B48" s="1" t="s">
        <v>56</v>
      </c>
      <c r="C48" s="14" t="s">
        <v>2</v>
      </c>
      <c r="D48" s="16">
        <f>2768.1-D41</f>
        <v>310.5999999999999</v>
      </c>
      <c r="E48" s="15">
        <f>358.11+3.9+2.7</f>
        <v>364.71</v>
      </c>
      <c r="F48" s="3"/>
    </row>
    <row r="49" spans="1:6" ht="30.75" thickBot="1">
      <c r="A49" s="9" t="s">
        <v>12</v>
      </c>
      <c r="B49" s="1" t="s">
        <v>16</v>
      </c>
      <c r="C49" s="14" t="s">
        <v>2</v>
      </c>
      <c r="D49" s="15">
        <v>-495.19</v>
      </c>
      <c r="E49" s="15"/>
      <c r="F49" s="3"/>
    </row>
    <row r="50" spans="1:6" ht="32.25" thickBot="1">
      <c r="A50" s="12" t="s">
        <v>17</v>
      </c>
      <c r="B50" s="13" t="s">
        <v>57</v>
      </c>
      <c r="C50" s="14" t="s">
        <v>2</v>
      </c>
      <c r="D50" s="15"/>
      <c r="E50" s="15"/>
      <c r="F50" s="3"/>
    </row>
    <row r="51" spans="1:6" ht="32.25" thickBot="1">
      <c r="A51" s="12" t="s">
        <v>18</v>
      </c>
      <c r="B51" s="13" t="s">
        <v>58</v>
      </c>
      <c r="C51" s="14" t="s">
        <v>2</v>
      </c>
      <c r="D51" s="16">
        <f>D52*D54</f>
        <v>809.021376</v>
      </c>
      <c r="E51" s="16">
        <f>E52*E54</f>
        <v>642.9872966101696</v>
      </c>
      <c r="F51" s="3"/>
    </row>
    <row r="52" spans="1:6" ht="15">
      <c r="A52" s="26" t="s">
        <v>3</v>
      </c>
      <c r="B52" s="4" t="s">
        <v>59</v>
      </c>
      <c r="C52" s="29" t="s">
        <v>61</v>
      </c>
      <c r="D52" s="31">
        <v>0.4038</v>
      </c>
      <c r="E52" s="31">
        <f>'[2]2014 год'!$D$12/1000</f>
        <v>0.32165249999999995</v>
      </c>
      <c r="F52" s="34"/>
    </row>
    <row r="53" spans="1:6" ht="15.75" thickBot="1">
      <c r="A53" s="27"/>
      <c r="B53" s="1" t="s">
        <v>60</v>
      </c>
      <c r="C53" s="30"/>
      <c r="D53" s="32"/>
      <c r="E53" s="32"/>
      <c r="F53" s="35"/>
    </row>
    <row r="54" spans="1:6" ht="15">
      <c r="A54" s="26" t="s">
        <v>98</v>
      </c>
      <c r="B54" s="4" t="s">
        <v>59</v>
      </c>
      <c r="C54" s="29" t="s">
        <v>120</v>
      </c>
      <c r="D54" s="31">
        <v>2003.52</v>
      </c>
      <c r="E54" s="31">
        <f>'[2]2014 год'!$E$12*1000</f>
        <v>1999.012277567156</v>
      </c>
      <c r="F54" s="34"/>
    </row>
    <row r="55" spans="1:6" ht="30.75" thickBot="1">
      <c r="A55" s="27"/>
      <c r="B55" s="1" t="s">
        <v>62</v>
      </c>
      <c r="C55" s="30"/>
      <c r="D55" s="32"/>
      <c r="E55" s="32"/>
      <c r="F55" s="35"/>
    </row>
    <row r="56" spans="1:6" ht="45.75" thickBot="1">
      <c r="A56" s="9" t="s">
        <v>12</v>
      </c>
      <c r="B56" s="1" t="s">
        <v>63</v>
      </c>
      <c r="C56" s="14" t="s">
        <v>26</v>
      </c>
      <c r="D56" s="15" t="s">
        <v>26</v>
      </c>
      <c r="E56" s="15" t="s">
        <v>26</v>
      </c>
      <c r="F56" s="15" t="s">
        <v>26</v>
      </c>
    </row>
    <row r="57" spans="1:6" ht="15.75" thickBot="1">
      <c r="A57" s="8">
        <v>1</v>
      </c>
      <c r="B57" s="1" t="s">
        <v>64</v>
      </c>
      <c r="C57" s="14" t="s">
        <v>65</v>
      </c>
      <c r="D57" s="15"/>
      <c r="E57" s="3"/>
      <c r="F57" s="3"/>
    </row>
    <row r="58" spans="1:6" ht="15.75" thickBot="1">
      <c r="A58" s="8">
        <v>2</v>
      </c>
      <c r="B58" s="1" t="s">
        <v>66</v>
      </c>
      <c r="C58" s="14" t="s">
        <v>67</v>
      </c>
      <c r="D58" s="15"/>
      <c r="E58" s="3"/>
      <c r="F58" s="3"/>
    </row>
    <row r="59" spans="1:6" ht="15.75" thickBot="1">
      <c r="A59" s="8" t="s">
        <v>68</v>
      </c>
      <c r="B59" s="1" t="s">
        <v>69</v>
      </c>
      <c r="C59" s="14" t="s">
        <v>67</v>
      </c>
      <c r="D59" s="15"/>
      <c r="E59" s="3"/>
      <c r="F59" s="3"/>
    </row>
    <row r="60" spans="1:6" ht="15.75" thickBot="1">
      <c r="A60" s="8">
        <v>3</v>
      </c>
      <c r="B60" s="1" t="s">
        <v>70</v>
      </c>
      <c r="C60" s="14" t="s">
        <v>71</v>
      </c>
      <c r="D60" s="15"/>
      <c r="E60" s="3"/>
      <c r="F60" s="3"/>
    </row>
    <row r="61" spans="1:6" ht="30.75" thickBot="1">
      <c r="A61" s="8" t="s">
        <v>72</v>
      </c>
      <c r="B61" s="1" t="s">
        <v>73</v>
      </c>
      <c r="C61" s="14" t="s">
        <v>71</v>
      </c>
      <c r="D61" s="15"/>
      <c r="E61" s="3"/>
      <c r="F61" s="3"/>
    </row>
    <row r="62" spans="1:6" ht="15.75" thickBot="1">
      <c r="A62" s="8">
        <v>4</v>
      </c>
      <c r="B62" s="1" t="s">
        <v>74</v>
      </c>
      <c r="C62" s="14" t="s">
        <v>71</v>
      </c>
      <c r="D62" s="15"/>
      <c r="E62" s="3"/>
      <c r="F62" s="3"/>
    </row>
    <row r="63" spans="1:6" ht="15.75" thickBot="1">
      <c r="A63" s="8" t="s">
        <v>75</v>
      </c>
      <c r="B63" s="1" t="s">
        <v>76</v>
      </c>
      <c r="C63" s="14" t="s">
        <v>71</v>
      </c>
      <c r="D63" s="15"/>
      <c r="E63" s="3"/>
      <c r="F63" s="3"/>
    </row>
    <row r="64" spans="1:6" ht="15.75" thickBot="1">
      <c r="A64" s="8">
        <v>5</v>
      </c>
      <c r="B64" s="1" t="s">
        <v>77</v>
      </c>
      <c r="C64" s="14" t="s">
        <v>78</v>
      </c>
      <c r="D64" s="15"/>
      <c r="E64" s="3"/>
      <c r="F64" s="3"/>
    </row>
    <row r="65" spans="1:6" ht="15.75" thickBot="1">
      <c r="A65" s="8" t="s">
        <v>79</v>
      </c>
      <c r="B65" s="1" t="s">
        <v>80</v>
      </c>
      <c r="C65" s="14" t="s">
        <v>78</v>
      </c>
      <c r="D65" s="15"/>
      <c r="E65" s="3"/>
      <c r="F65" s="3"/>
    </row>
    <row r="66" spans="1:6" ht="15.75" thickBot="1">
      <c r="A66" s="8">
        <v>6</v>
      </c>
      <c r="B66" s="1" t="s">
        <v>81</v>
      </c>
      <c r="C66" s="14" t="s">
        <v>82</v>
      </c>
      <c r="D66" s="15"/>
      <c r="E66" s="3"/>
      <c r="F66" s="3"/>
    </row>
    <row r="67" spans="1:6" ht="15.75" thickBot="1">
      <c r="A67" s="8">
        <v>7</v>
      </c>
      <c r="B67" s="1" t="s">
        <v>83</v>
      </c>
      <c r="C67" s="14" t="s">
        <v>2</v>
      </c>
      <c r="D67" s="15"/>
      <c r="E67" s="3"/>
      <c r="F67" s="3"/>
    </row>
    <row r="68" spans="1:6" ht="15.75" thickBot="1">
      <c r="A68" s="9" t="s">
        <v>111</v>
      </c>
      <c r="B68" s="1" t="s">
        <v>84</v>
      </c>
      <c r="C68" s="14" t="s">
        <v>2</v>
      </c>
      <c r="D68" s="15"/>
      <c r="E68" s="3"/>
      <c r="F68" s="3"/>
    </row>
    <row r="69" spans="1:6" ht="30.75" thickBot="1">
      <c r="A69" s="8">
        <v>8</v>
      </c>
      <c r="B69" s="1" t="s">
        <v>85</v>
      </c>
      <c r="C69" s="14" t="s">
        <v>82</v>
      </c>
      <c r="D69" s="15"/>
      <c r="E69" s="15" t="s">
        <v>26</v>
      </c>
      <c r="F69" s="15" t="s">
        <v>26</v>
      </c>
    </row>
    <row r="71" spans="1:6" ht="15">
      <c r="A71" s="25" t="s">
        <v>19</v>
      </c>
      <c r="B71" s="25"/>
      <c r="C71" s="25"/>
      <c r="D71" s="25"/>
      <c r="E71" s="25"/>
      <c r="F71" s="25"/>
    </row>
    <row r="72" spans="1:6" ht="65.25" customHeight="1">
      <c r="A72" s="23" t="s">
        <v>112</v>
      </c>
      <c r="B72" s="23"/>
      <c r="C72" s="23"/>
      <c r="D72" s="23"/>
      <c r="E72" s="23"/>
      <c r="F72" s="23"/>
    </row>
    <row r="73" spans="1:6" ht="15">
      <c r="A73" s="23" t="s">
        <v>113</v>
      </c>
      <c r="B73" s="23"/>
      <c r="C73" s="23"/>
      <c r="D73" s="23"/>
      <c r="E73" s="23"/>
      <c r="F73" s="23"/>
    </row>
    <row r="74" spans="1:6" ht="30.75" customHeight="1">
      <c r="A74" s="23" t="s">
        <v>114</v>
      </c>
      <c r="B74" s="23"/>
      <c r="C74" s="23"/>
      <c r="D74" s="23"/>
      <c r="E74" s="23"/>
      <c r="F74" s="23"/>
    </row>
    <row r="75" spans="1:6" ht="31.5" customHeight="1">
      <c r="A75" s="24" t="s">
        <v>115</v>
      </c>
      <c r="B75" s="24"/>
      <c r="C75" s="24"/>
      <c r="D75" s="24"/>
      <c r="E75" s="24"/>
      <c r="F75" s="24"/>
    </row>
    <row r="76" spans="1:6" ht="29.25" customHeight="1">
      <c r="A76" s="24" t="s">
        <v>116</v>
      </c>
      <c r="B76" s="24"/>
      <c r="C76" s="24"/>
      <c r="D76" s="24"/>
      <c r="E76" s="24"/>
      <c r="F76" s="24"/>
    </row>
  </sheetData>
  <sheetProtection/>
  <mergeCells count="30">
    <mergeCell ref="A12:F12"/>
    <mergeCell ref="A6:F6"/>
    <mergeCell ref="A7:F7"/>
    <mergeCell ref="A8:F8"/>
    <mergeCell ref="A9:F9"/>
    <mergeCell ref="A10:F10"/>
    <mergeCell ref="A13:F13"/>
    <mergeCell ref="A14:F14"/>
    <mergeCell ref="A15:F15"/>
    <mergeCell ref="A17:A18"/>
    <mergeCell ref="B17:B18"/>
    <mergeCell ref="C17:C18"/>
    <mergeCell ref="D17:E17"/>
    <mergeCell ref="F17:F18"/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vodovozov</cp:lastModifiedBy>
  <dcterms:created xsi:type="dcterms:W3CDTF">2015-01-20T09:07:01Z</dcterms:created>
  <dcterms:modified xsi:type="dcterms:W3CDTF">2016-12-14T12:33:59Z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