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225" tabRatio="733" activeTab="3"/>
  </bookViews>
  <sheets>
    <sheet name="С1 станд." sheetId="1" r:id="rId1"/>
    <sheet name="Расходы по С1" sheetId="2" r:id="rId2"/>
    <sheet name="Ставка С1 2024г" sheetId="3" r:id="rId3"/>
    <sheet name="Данные кол-во " sheetId="4" r:id="rId4"/>
    <sheet name="Реестр сведений о строительстве" sheetId="5" r:id="rId5"/>
    <sheet name="ВЛ СВОД" sheetId="6" r:id="rId6"/>
    <sheet name="ВЛ 2020-2022" sheetId="7" r:id="rId7"/>
    <sheet name="КЛ СВОД" sheetId="8" r:id="rId8"/>
    <sheet name="КЛ 2020-2022" sheetId="9" r:id="rId9"/>
    <sheet name="ТП СВОД" sheetId="10" r:id="rId10"/>
    <sheet name="ТП 2020-2022" sheetId="11" r:id="rId11"/>
    <sheet name="РТП СВОД" sheetId="12" r:id="rId12"/>
    <sheet name="РТП 2020-2022" sheetId="13" r:id="rId13"/>
    <sheet name="СП СВОД" sheetId="14" r:id="rId14"/>
    <sheet name="СП 2020-2022" sheetId="15" r:id="rId15"/>
    <sheet name="РП СВОД" sheetId="16" r:id="rId16"/>
    <sheet name="РП 2020-2022" sheetId="17" r:id="rId17"/>
  </sheets>
  <externalReferences>
    <externalReference r:id="rId20"/>
    <externalReference r:id="rId21"/>
  </externalReferences>
  <definedNames>
    <definedName name="__CST11">'[1]MAIN'!$106:$106</definedName>
    <definedName name="__CST12">'[1]MAIN'!$116:$116</definedName>
    <definedName name="__CST13">'[1]MAIN'!$126:$126</definedName>
    <definedName name="__CST14">'[1]MAIN'!$346:$346</definedName>
    <definedName name="__CST15">'[1]MAIN'!$1198:$1198</definedName>
    <definedName name="__CST21">'[1]MAIN'!$109:$109</definedName>
    <definedName name="__CST22">'[1]MAIN'!$119:$119</definedName>
    <definedName name="__CST23">'[1]MAIN'!$129:$129</definedName>
    <definedName name="__CST24">'[1]MAIN'!$349:$349</definedName>
    <definedName name="__CST25">'[1]MAIN'!$1200:$1200</definedName>
    <definedName name="__FXA1">'[1]MAIN'!$261:$261</definedName>
    <definedName name="__FXA11">'[1]MAIN'!$1204:$1204</definedName>
    <definedName name="__FXA2">'[1]MAIN'!$280:$280</definedName>
    <definedName name="__FXA21">'[1]MAIN'!$1206:$1206</definedName>
    <definedName name="__IRR1">'[1]MAIN'!$D$1013</definedName>
    <definedName name="__KRD1">'[1]MAIN'!$524:$524</definedName>
    <definedName name="__KRD2">'[1]MAIN'!$552:$552</definedName>
    <definedName name="__LIS1">'[1]MAIN'!$325:$325</definedName>
    <definedName name="__NPV1">'[1]MAIN'!$D$1004</definedName>
    <definedName name="__PR11">'[1]MAIN'!$66:$66</definedName>
    <definedName name="__PR12">'[1]MAIN'!$76:$76</definedName>
    <definedName name="__PR13">'[1]MAIN'!$86:$86</definedName>
    <definedName name="__PR14">'[1]MAIN'!$1194:$1194</definedName>
    <definedName name="__PR21">'[1]MAIN'!$69:$69</definedName>
    <definedName name="__PR22">'[1]MAIN'!$79:$79</definedName>
    <definedName name="__PR23">'[1]MAIN'!$89:$89</definedName>
    <definedName name="__PR24">'[1]MAIN'!$1196:$1196</definedName>
    <definedName name="__RAZ1">#REF!</definedName>
    <definedName name="__RAZ2">#REF!</definedName>
    <definedName name="__RAZ3">#REF!</definedName>
    <definedName name="__SAL1">'[1]MAIN'!$151:$151</definedName>
    <definedName name="__SAL2">'[1]MAIN'!$161:$161</definedName>
    <definedName name="__SAL3">'[1]MAIN'!$171:$171</definedName>
    <definedName name="__SAL4">'[1]MAIN'!$181:$181</definedName>
    <definedName name="__tab1">'[1]MAIN'!$A$33:$AL$60</definedName>
    <definedName name="__tab10">'[1]MAIN'!$A$241:$AL$299</definedName>
    <definedName name="__tab11">'[1]MAIN'!$A$301:$AL$337</definedName>
    <definedName name="__tab12">'[1]MAIN'!$A$339:$AL$401</definedName>
    <definedName name="__tab13">'[1]MAIN'!$A$403:$AL$437</definedName>
    <definedName name="__tab14">'[1]MAIN'!$A$439:$AL$481</definedName>
    <definedName name="__tab15">'[1]MAIN'!$A$483:$AL$528</definedName>
    <definedName name="__tab16">'[1]MAIN'!$A$530:$AL$556</definedName>
    <definedName name="__tab17">'[1]MAIN'!$A$558:$AL$588</definedName>
    <definedName name="__tab18">'[1]MAIN'!$A$590:$AL$701</definedName>
    <definedName name="__tab19">'[1]MAIN'!$A$703:$AL$727</definedName>
    <definedName name="__tab2">'[1]MAIN'!$A$62:$AL$70</definedName>
    <definedName name="__tab20">'[1]MAIN'!$A$729:$AL$774</definedName>
    <definedName name="__tab21">'[1]MAIN'!$A$776:$AL$807</definedName>
    <definedName name="__tab22">'[1]MAIN'!$A$809:$AL$822</definedName>
    <definedName name="__tab23">'[1]MAIN'!$A$824:$AL$847</definedName>
    <definedName name="__tab24">'[1]MAIN'!$A$849:$AL$878</definedName>
    <definedName name="__tab25">'[1]MAIN'!$A$880:$AK$929</definedName>
    <definedName name="__tab26">'[1]MAIN'!$A$932:$AK$956</definedName>
    <definedName name="__tab27">'[1]MAIN'!$A$958:$AL$1027</definedName>
    <definedName name="__tab28">'[1]MAIN'!$A$1029:$AL$1088</definedName>
    <definedName name="__tab29">'[1]MAIN'!$A$1090:$AL$1139</definedName>
    <definedName name="__tab3">'[1]MAIN'!$A$72:$AL$80</definedName>
    <definedName name="__tab30">'[1]MAIN'!$A$1141:$AL$1184</definedName>
    <definedName name="__tab31">'[1]MAIN'!$A$1186:$AK$1206</definedName>
    <definedName name="__tab4">'[1]MAIN'!$A$82:$AL$100</definedName>
    <definedName name="__tab5">'[1]MAIN'!$A$102:$AL$110</definedName>
    <definedName name="__tab6">'[1]MAIN'!$A$112:$AL$120</definedName>
    <definedName name="__tab7">'[1]MAIN'!$A$122:$AL$140</definedName>
    <definedName name="__tab8">'[1]MAIN'!$A$142:$AL$190</definedName>
    <definedName name="__tab9">'[1]MAIN'!$A$192:$AL$239</definedName>
    <definedName name="__TXS1">'[1]MAIN'!$647:$647</definedName>
    <definedName name="__TXS11">'[1]MAIN'!$1105:$1105</definedName>
    <definedName name="__TXS2">'[1]MAIN'!$680:$680</definedName>
    <definedName name="__TXS21">'[1]MAIN'!$1111:$1111</definedName>
    <definedName name="__VC1">'[1]MAIN'!$F$1249:$AL$1249</definedName>
    <definedName name="__VC2">'[1]MAIN'!$F$1250:$AL$1250</definedName>
    <definedName name="_CST11">'[2]MAIN'!$106:$106</definedName>
    <definedName name="_CST12">'[2]MAIN'!$116:$116</definedName>
    <definedName name="_CST13">'[2]MAIN'!$126:$126</definedName>
    <definedName name="_CST14">'[2]MAIN'!$346:$346</definedName>
    <definedName name="_CST15">'[2]MAIN'!$1198:$1198</definedName>
    <definedName name="_CST21">'[2]MAIN'!$109:$109</definedName>
    <definedName name="_CST22">'[2]MAIN'!$119:$119</definedName>
    <definedName name="_CST23">'[2]MAIN'!$129:$129</definedName>
    <definedName name="_CST24">'[2]MAIN'!$349:$349</definedName>
    <definedName name="_CST25">'[2]MAIN'!$1200:$1200</definedName>
    <definedName name="_FXA1">'[2]MAIN'!$261:$261</definedName>
    <definedName name="_FXA11">'[2]MAIN'!$1204:$1204</definedName>
    <definedName name="_FXA2">'[2]MAIN'!$280:$280</definedName>
    <definedName name="_FXA21">'[2]MAIN'!$1206:$1206</definedName>
    <definedName name="_IRR1">'[2]MAIN'!$D$1013</definedName>
    <definedName name="_KRD1">'[2]MAIN'!$524:$524</definedName>
    <definedName name="_KRD2">'[2]MAIN'!$552:$552</definedName>
    <definedName name="_LIS1">'[2]MAIN'!$325:$325</definedName>
    <definedName name="_NPV1">'[2]MAIN'!$D$1004</definedName>
    <definedName name="_PR11">'[2]MAIN'!$66:$66</definedName>
    <definedName name="_PR12">'[2]MAIN'!$76:$76</definedName>
    <definedName name="_PR13">'[2]MAIN'!$86:$86</definedName>
    <definedName name="_PR14">'[2]MAIN'!$1194:$1194</definedName>
    <definedName name="_PR21">'[2]MAIN'!$69:$69</definedName>
    <definedName name="_PR22">'[2]MAIN'!$79:$79</definedName>
    <definedName name="_PR23">'[2]MAIN'!$89:$89</definedName>
    <definedName name="_PR24">'[2]MAIN'!$1196:$1196</definedName>
    <definedName name="_RAZ1">#REF!</definedName>
    <definedName name="_RAZ2">#REF!</definedName>
    <definedName name="_RAZ3">#REF!</definedName>
    <definedName name="_SAL1">'[2]MAIN'!$151:$151</definedName>
    <definedName name="_SAL2">'[2]MAIN'!$161:$161</definedName>
    <definedName name="_SAL3">'[2]MAIN'!$171:$171</definedName>
    <definedName name="_SAL4">'[2]MAIN'!$181:$181</definedName>
    <definedName name="_tab1">'[2]MAIN'!$A$33:$AL$60</definedName>
    <definedName name="_tab10">'[2]MAIN'!$A$241:$AL$299</definedName>
    <definedName name="_tab11">'[2]MAIN'!$A$301:$AL$337</definedName>
    <definedName name="_tab12">'[2]MAIN'!$A$339:$AL$401</definedName>
    <definedName name="_tab13">'[2]MAIN'!$A$403:$AL$437</definedName>
    <definedName name="_tab14">'[2]MAIN'!$A$439:$AL$481</definedName>
    <definedName name="_tab15">'[2]MAIN'!$A$483:$AL$528</definedName>
    <definedName name="_tab16">'[2]MAIN'!$A$530:$AL$556</definedName>
    <definedName name="_tab17">'[2]MAIN'!$A$558:$AL$588</definedName>
    <definedName name="_tab18">'[2]MAIN'!$A$590:$AL$701</definedName>
    <definedName name="_tab19">'[2]MAIN'!$A$703:$AL$727</definedName>
    <definedName name="_tab2">'[2]MAIN'!$A$62:$AL$70</definedName>
    <definedName name="_tab20">'[2]MAIN'!$A$729:$AL$774</definedName>
    <definedName name="_tab21">'[2]MAIN'!$A$776:$AL$807</definedName>
    <definedName name="_tab22">'[2]MAIN'!$A$809:$AL$822</definedName>
    <definedName name="_tab23">'[2]MAIN'!$A$824:$AL$847</definedName>
    <definedName name="_tab24">'[2]MAIN'!$A$849:$AL$878</definedName>
    <definedName name="_tab25">'[2]MAIN'!$A$880:$AK$929</definedName>
    <definedName name="_tab26">'[2]MAIN'!$A$932:$AK$956</definedName>
    <definedName name="_tab27">'[2]MAIN'!$A$958:$AL$1027</definedName>
    <definedName name="_tab28">'[2]MAIN'!$A$1029:$AL$1088</definedName>
    <definedName name="_tab29">'[2]MAIN'!$A$1090:$AL$1139</definedName>
    <definedName name="_tab3">'[2]MAIN'!$A$72:$AL$80</definedName>
    <definedName name="_tab30">'[2]MAIN'!$A$1141:$AL$1184</definedName>
    <definedName name="_tab31">'[2]MAIN'!$A$1186:$AK$1206</definedName>
    <definedName name="_tab4">'[2]MAIN'!$A$82:$AL$100</definedName>
    <definedName name="_tab5">'[2]MAIN'!$A$102:$AL$110</definedName>
    <definedName name="_tab6">'[2]MAIN'!$A$112:$AL$120</definedName>
    <definedName name="_tab7">'[2]MAIN'!$A$122:$AL$140</definedName>
    <definedName name="_tab8">'[2]MAIN'!$A$142:$AL$190</definedName>
    <definedName name="_tab9">'[2]MAIN'!$A$192:$AL$239</definedName>
    <definedName name="_TXS1">'[2]MAIN'!$647:$647</definedName>
    <definedName name="_TXS11">'[2]MAIN'!$1105:$1105</definedName>
    <definedName name="_TXS2">'[2]MAIN'!$680:$680</definedName>
    <definedName name="_TXS21">'[2]MAIN'!$1111:$1111</definedName>
    <definedName name="_VC1">'[2]MAIN'!$F$1249:$AL$1249</definedName>
    <definedName name="_VC2">'[2]MAIN'!$F$1250:$AL$1250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NDASS1">'[1]MAIN'!$F$247:$AJ$247</definedName>
    <definedName name="INDASS2">'[1]MAIN'!$F$265:$AJ$265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LE" localSheetId="2">'Ставка С1 2024г'!#REF!</definedName>
    <definedName name="TABLE_2" localSheetId="2">'Ставка С1 2024г'!#REF!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_xlnm.Print_Titles" localSheetId="2">'Ставка С1 2024г'!$15:$16</definedName>
    <definedName name="_xlnm.Print_Area" localSheetId="2">'Ставка С1 2024г'!$A$1:$CB$33</definedName>
    <definedName name="_xlnm.Print_Area" localSheetId="9">'ТП СВОД'!$A$1:$J$56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<sst xmlns="http://schemas.openxmlformats.org/spreadsheetml/2006/main" count="666" uniqueCount="265">
  <si>
    <t>Мероприятия "последней мили"</t>
  </si>
  <si>
    <t>Построено воздушных линий, км</t>
  </si>
  <si>
    <r>
      <t>Присоединенная мощность</t>
    </r>
    <r>
      <rPr>
        <b/>
        <sz val="11"/>
        <color indexed="8"/>
        <rFont val="Times New Roman"/>
        <family val="1"/>
      </rPr>
      <t>, кВт</t>
    </r>
  </si>
  <si>
    <t>Количество договоров, шт</t>
  </si>
  <si>
    <t xml:space="preserve">Фактические расходы, тыс. руб </t>
  </si>
  <si>
    <t>факт (заполняется в соответствии с исполнительной документацией)</t>
  </si>
  <si>
    <t>факт</t>
  </si>
  <si>
    <t>до 50 (включительно)</t>
  </si>
  <si>
    <t>более 70</t>
  </si>
  <si>
    <t>Итого:</t>
  </si>
  <si>
    <t>Пообъектная расшифровка</t>
  </si>
  <si>
    <t>Строительство воздушных линий</t>
  </si>
  <si>
    <t>Протяженность, км</t>
  </si>
  <si>
    <t xml:space="preserve">Фактические расходы,тыс.  руб </t>
  </si>
  <si>
    <t>№ п/п</t>
  </si>
  <si>
    <t>Наименование объекта электросетевого хозяйства</t>
  </si>
  <si>
    <t>Построено кабельных линий, км</t>
  </si>
  <si>
    <t>Присоединенная мощность, кВт</t>
  </si>
  <si>
    <t xml:space="preserve">Фактические расходы,  тыс. руб </t>
  </si>
  <si>
    <t>Строительство КЛ-0,4 кВ сечением, мм 2:</t>
  </si>
  <si>
    <t xml:space="preserve"> 50 -100 (включительно)</t>
  </si>
  <si>
    <t>100-200(включительно)</t>
  </si>
  <si>
    <t>более 200</t>
  </si>
  <si>
    <t>Строительство КЛ-6/10 кВ сечением, мм 2:</t>
  </si>
  <si>
    <t>200-500(включительно)</t>
  </si>
  <si>
    <t>более 500</t>
  </si>
  <si>
    <t>Строительство кабельных линий методом горизонтально направленного бурения (ГНБ) без ограничения по количеству труб в проколе, тыс.руб./км</t>
  </si>
  <si>
    <t>трубами ПНД диаметром 110 мм (одна, две, три и более)</t>
  </si>
  <si>
    <t>трубами ПНД диаметром 160 мм (одна, две, три и более)</t>
  </si>
  <si>
    <t>трубами ПНД диаметром 225 мм (одна, две, три и более)</t>
  </si>
  <si>
    <t>Строительство кабельных линий</t>
  </si>
  <si>
    <t xml:space="preserve">Фактические расходы, руб </t>
  </si>
  <si>
    <t>Максимальная мощность, кВт</t>
  </si>
  <si>
    <t>СТП (Столбовая трансформаторная подстанция), МТП (Мачтовая трансформаторная  подстанция), КТП (Комплектная трансформаторная подстанция) с одним трансформатором:</t>
  </si>
  <si>
    <t>Мощностью до 1х25 кВа, включительно</t>
  </si>
  <si>
    <t>Мощностью 1х25 -100 кВа, включительно</t>
  </si>
  <si>
    <t>Мощностью 1х100 -250 кВа включительно</t>
  </si>
  <si>
    <t>Мощностью 1х250 -500 кВА, включительно</t>
  </si>
  <si>
    <t>Мощностью 1х500 - 900 кВА, включительно</t>
  </si>
  <si>
    <t>Мощностью свыше 1000 кВА</t>
  </si>
  <si>
    <t>КТП (Комплектная трансформаторная подстанция) с двумя трансформаторами:</t>
  </si>
  <si>
    <t>Мощностью до 2 x 100 кВа (включительно)</t>
  </si>
  <si>
    <t>Мощностью 2х100 -2х250 кВа включительно</t>
  </si>
  <si>
    <t>Мощностью 2 x250 - 2х500 кВа включительно</t>
  </si>
  <si>
    <t>Мощностью 2 x500 - 2х900 кВа включительно</t>
  </si>
  <si>
    <t>Мощностью свыше 2х1000 кВа</t>
  </si>
  <si>
    <t>Строительство блочной трансформаторной подстанции с одним трансформатором</t>
  </si>
  <si>
    <t>Мощностью до 1x250 кВа, включительно</t>
  </si>
  <si>
    <t>Мощностью 1x250-500 кВа, включительно</t>
  </si>
  <si>
    <t>Мощностью 1x500-900 кВа, включительно</t>
  </si>
  <si>
    <t>Мощностью свыше 1000 кВа</t>
  </si>
  <si>
    <t>Строительство блочной трансформаторной подстанции  с двумя трансформаторами</t>
  </si>
  <si>
    <t>Мощностью до 2x250 кВа, включительно</t>
  </si>
  <si>
    <t>Строительство   встроенной трансформаторной подстанции с одним трансформатором</t>
  </si>
  <si>
    <t>Строительство встроенной  трансформаторной подстанции  с двумя трансформаторами</t>
  </si>
  <si>
    <t>Строительство трансформаторных подстанций</t>
  </si>
  <si>
    <t>Тип трансформаторной подстанции</t>
  </si>
  <si>
    <t>кол-во трансформаторов, шт.</t>
  </si>
  <si>
    <t>Мощность трансформатора, кВА</t>
  </si>
  <si>
    <t>Строительство распределительных трансформаторных подстанций (РТП), 22 ячейки</t>
  </si>
  <si>
    <t>Строительство распределительных трансформаторных подстанций (РТП), 10 ячеек</t>
  </si>
  <si>
    <t>Строительство распределительных трансформаторных подстанций (РТП)</t>
  </si>
  <si>
    <t>кол-во ячеек, шт.</t>
  </si>
  <si>
    <t>Количество, шт</t>
  </si>
  <si>
    <t>Строительство пунктов секционирования (реклоузеров)</t>
  </si>
  <si>
    <t>Пункт секционирования типа КРН, КРУН 6-20 кВт</t>
  </si>
  <si>
    <t>Реклоузер 6-20 кВт</t>
  </si>
  <si>
    <t>Пункт секционирования/ реклоузер</t>
  </si>
  <si>
    <t>РП с установкой 10 ячеек (КСО-298) (ток вв. выкл. 1000 А)</t>
  </si>
  <si>
    <t>Строительство распределительных пунктов</t>
  </si>
  <si>
    <t>Кол-во секций, шт.</t>
  </si>
  <si>
    <t>Кол-во ячеек, шт.</t>
  </si>
  <si>
    <t>Марка ячеек (производитель)</t>
  </si>
  <si>
    <t>№п/п</t>
  </si>
  <si>
    <t>Наименование мероприятий</t>
  </si>
  <si>
    <r>
      <t>Информация для расчета стандартизированной тарифной ставки С</t>
    </r>
    <r>
      <rPr>
        <b/>
        <sz val="9"/>
        <color indexed="8"/>
        <rFont val="Times New Roman"/>
        <family val="1"/>
      </rPr>
      <t>1 (общее количество договоров ТП)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</si>
  <si>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</si>
  <si>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</si>
  <si>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</si>
  <si>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</si>
  <si>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 xml:space="preserve">факт </t>
  </si>
  <si>
    <t>1.</t>
  </si>
  <si>
    <t>Подготовка и выдача сетевой организацией технических условий Заявителю</t>
  </si>
  <si>
    <t>2.</t>
  </si>
  <si>
    <t xml:space="preserve">Проверка сетевой организацией выполнения Заявителем технических условий
</t>
  </si>
  <si>
    <t>Подготовка и выдачаТУ</t>
  </si>
  <si>
    <t>Проверка выполнения ТУ</t>
  </si>
  <si>
    <t>Показатели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</si>
  <si>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</si>
  <si>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</si>
  <si>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</si>
  <si>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</si>
  <si>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</si>
  <si>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</si>
  <si>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</si>
  <si>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</si>
  <si>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</si>
  <si>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</si>
  <si>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</si>
  <si>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</si>
  <si>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</si>
  <si>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</si>
  <si>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</si>
  <si>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</si>
  <si>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</si>
  <si>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</si>
  <si>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</si>
  <si>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</si>
  <si>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</si>
  <si>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</si>
  <si>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</si>
  <si>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</si>
  <si>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</si>
  <si>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</si>
  <si>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</si>
  <si>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</si>
  <si>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</si>
  <si>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</si>
  <si>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</si>
  <si>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</si>
  <si>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</si>
  <si>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</si>
  <si>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</si>
  <si>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</si>
  <si>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</si>
  <si>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</si>
  <si>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</si>
  <si>
    <t xml:space="preserve">Реестр сведений о фактическом строительстве объектов "последней мили" при осуществлении технологического присоединения </t>
  </si>
  <si>
    <t>_____________________________________________________________</t>
  </si>
  <si>
    <t>(название организации)</t>
  </si>
  <si>
    <t>Наименование Заявителя</t>
  </si>
  <si>
    <t>Адрес Заявителя</t>
  </si>
  <si>
    <t>Дата и номер договора об осуществлении технологического присоединения</t>
  </si>
  <si>
    <t>Фактически присоединенная мощность, кВт (в соответствии с договором ТП)</t>
  </si>
  <si>
    <t>Уровень напряжения в точке присоединения, кВ (в соответствии с заявкой)</t>
  </si>
  <si>
    <t xml:space="preserve">Параметры построенных воздушных линий </t>
  </si>
  <si>
    <t>Параметры построенных кабельных линий</t>
  </si>
  <si>
    <t>Параметры сооружений электросетевого хозяйства</t>
  </si>
  <si>
    <t>0,4 кВ</t>
  </si>
  <si>
    <t>6, 10, 20 кВ</t>
  </si>
  <si>
    <t>35 кВ и выше</t>
  </si>
  <si>
    <t>ТП</t>
  </si>
  <si>
    <t>РТП</t>
  </si>
  <si>
    <t>РП</t>
  </si>
  <si>
    <t>КРУН</t>
  </si>
  <si>
    <t>СП</t>
  </si>
  <si>
    <t>Протяжен-ность, км</t>
  </si>
  <si>
    <r>
      <t xml:space="preserve"> Сечение провода, мм</t>
    </r>
    <r>
      <rPr>
        <vertAlign val="superscript"/>
        <sz val="11"/>
        <color indexed="8"/>
        <rFont val="Times New Roman"/>
        <family val="1"/>
      </rPr>
      <t>2</t>
    </r>
  </si>
  <si>
    <t>Тип сооружения, уровень напряжения, количество и мощность трансформаторов</t>
  </si>
  <si>
    <t>Уровень напряжения, количество и вид ячеек, мощность трансформаторов</t>
  </si>
  <si>
    <t>Уровень напряжения, количество и вид ячеек, ток вводного выключателя</t>
  </si>
  <si>
    <t>Тип сооружения, уровень напряжения, ток выключателя</t>
  </si>
  <si>
    <t>Тип сооружения, уровень напряжения</t>
  </si>
  <si>
    <t>Руководитель сетевой организации</t>
  </si>
  <si>
    <t>ФИО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</si>
  <si>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</si>
  <si>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</si>
  <si>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</si>
  <si>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</si>
  <si>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 xml:space="preserve">Плата за технологическое присоединение по договорам ТП, тыс. руб. с НДС </t>
  </si>
  <si>
    <t xml:space="preserve">подгот ту </t>
  </si>
  <si>
    <t>проверка Ту</t>
  </si>
  <si>
    <t>стройка</t>
  </si>
  <si>
    <t>____________</t>
  </si>
  <si>
    <t xml:space="preserve">А.Г. Чесноков </t>
  </si>
  <si>
    <t>Уровень напряжения, кВ</t>
  </si>
  <si>
    <t>&lt;*&gt; Ставки платы С2,i, C3,i, C4,i, C5,i, C6,i   и C7,i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</si>
  <si>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рублей/кВт</t>
  </si>
  <si>
    <t>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</si>
  <si>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r>
      <t>С</t>
    </r>
    <r>
      <rPr>
        <sz val="8"/>
        <rFont val="Times New Roman"/>
        <family val="1"/>
      </rPr>
      <t>7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</si>
  <si>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</si>
  <si>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r>
      <t>С</t>
    </r>
    <r>
      <rPr>
        <sz val="8"/>
        <rFont val="Times New Roman"/>
        <family val="1"/>
      </rPr>
      <t>6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</si>
  <si>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</si>
  <si>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</t>
    </r>
    <r>
      <rPr>
        <sz val="8"/>
        <rFont val="Times New Roman"/>
        <family val="1"/>
      </rPr>
      <t>5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</si>
  <si>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рублей/шт</t>
  </si>
  <si>
    <t>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</si>
  <si>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</si>
  <si>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</si>
  <si>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</si>
  <si>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</si>
  <si>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</si>
  <si>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</si>
  <si>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</si>
  <si>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</si>
  <si>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</si>
  <si>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</si>
  <si>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</si>
  <si>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</si>
  <si>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</si>
  <si>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</si>
  <si>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</si>
  <si>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</si>
  <si>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</si>
  <si>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</si>
  <si>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</si>
  <si>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</si>
  <si>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</si>
  <si>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 (наименование сетевой организации)</t>
  </si>
  <si>
    <t xml:space="preserve">ООО "Каскад-Энергосеть" </t>
  </si>
  <si>
    <t xml:space="preserve">для расчета платы за технологическое присоединение
к территориальным распределительным сетям </t>
  </si>
  <si>
    <t>СТАНДАРТИЗИРОВАННЫЕ ТАРИФНЫЕ СТАВКИ</t>
  </si>
  <si>
    <t>2020 г.</t>
  </si>
  <si>
    <t>Итого за период 2020г</t>
  </si>
  <si>
    <t xml:space="preserve">Руководитель сетевой организации                                                        А.Г. Чесноков </t>
  </si>
  <si>
    <r>
      <t xml:space="preserve">Строительство ВЛ-0,4 кВ, сечением, мм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:</t>
    </r>
  </si>
  <si>
    <r>
      <t xml:space="preserve">Строительство ВЛ-6/10 кВ, сечением мм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:</t>
    </r>
  </si>
  <si>
    <r>
      <t>Сечение провода (диапазон), мм</t>
    </r>
    <r>
      <rPr>
        <vertAlign val="superscript"/>
        <sz val="11"/>
        <color indexed="8"/>
        <rFont val="Times New Roman"/>
        <family val="1"/>
      </rPr>
      <t>2</t>
    </r>
  </si>
  <si>
    <t>2021 г.</t>
  </si>
  <si>
    <t>РП-70</t>
  </si>
  <si>
    <t>ООО "Каскад-Технологии и Системы"</t>
  </si>
  <si>
    <t xml:space="preserve">Строительство распределительных пунктов (РП) - 10 (20) кВ </t>
  </si>
  <si>
    <t>план - 9387,3кВт
1-2 этапы - 2152,7кВт</t>
  </si>
  <si>
    <t>ТП-714</t>
  </si>
  <si>
    <t>ТП-715</t>
  </si>
  <si>
    <t>ТП-284</t>
  </si>
  <si>
    <t>встроенная</t>
  </si>
  <si>
    <t xml:space="preserve">РП-18 с1-ТП-284 с1, </t>
  </si>
  <si>
    <t xml:space="preserve">РП-18 с3-ТП-284 с2, </t>
  </si>
  <si>
    <t xml:space="preserve">ТП-283 с1-ТП-284 с1, </t>
  </si>
  <si>
    <t xml:space="preserve">ТП-283 с2-ТП-284 с2, </t>
  </si>
  <si>
    <t>3(1х240)</t>
  </si>
  <si>
    <t>ПС Очаково ЗРУ№2, сек.5, яч.503-РП-70, сек.1, яч.7, ф.70А</t>
  </si>
  <si>
    <t>ПС Очаково ЗРУ№2, сек.6, яч.603-РП-70, сек.2, яч.10, ф.70Б</t>
  </si>
  <si>
    <t>РП-70, сек.1, яч.6-ТП-714, с.1, яч.2, ф.714А</t>
  </si>
  <si>
    <t>РП-70, сек.2, яч.11-ТП-714, с.2, яч.6, ф.714Б</t>
  </si>
  <si>
    <t>ТП-714, с.1, яч.3-ТП-715, с.1, яч.2, ф.715А</t>
  </si>
  <si>
    <t>ТП-714, с.2, яч.5-ТП-715, с.2, яч.6, ф.715Б</t>
  </si>
  <si>
    <t>3х(1х500)</t>
  </si>
  <si>
    <t>3х(1х400)</t>
  </si>
  <si>
    <t>Итого за период 2021г</t>
  </si>
  <si>
    <t>АО "МСМ-Инвест"</t>
  </si>
  <si>
    <t>№КЭ674 от 31.05.2019</t>
  </si>
  <si>
    <t>Встроенная, 10/0,4кВ, 4х1250кВА</t>
  </si>
  <si>
    <t>ООО "Юнион Групп"</t>
  </si>
  <si>
    <t>№КЭ790 от 28.10.2019</t>
  </si>
  <si>
    <t>3х(1х500) - 8,24км
3х(1х400) - 1,12км</t>
  </si>
  <si>
    <t>№714 Встроенная, 20/0,4кВ, 2х1250кВА;
№715 Встроенная, 20/0,4кВ, 2х1000кВА</t>
  </si>
  <si>
    <t>20кВ, ячейки типа KD-2; 16 ячеек; 800А</t>
  </si>
  <si>
    <t xml:space="preserve"> 2152,7кВт</t>
  </si>
  <si>
    <t>за 2020- 2022 гг.</t>
  </si>
  <si>
    <t>Итого за период 2022г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</si>
  <si>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2020-2022 гг.</t>
  </si>
  <si>
    <t>2022 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</si>
  <si>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2020-2022 гг. (выполняется отдельно по мероприятиям, предусмотренным подпунктами "а" и "в" пункта 16 Методических указаний)</t>
  </si>
  <si>
    <t>Сведения о построенных воздушных линиях, присоединенной мощности, фактических расходах в объеме технологического присоединения к электрическим сетям за 2020-2022 гг.</t>
  </si>
  <si>
    <t>Сведения о построенных кабельных линиях, присоединенной мощности, фактических расходах в объеме технологического присоединения к электрическим сетям за 2020-2022 гг</t>
  </si>
  <si>
    <t>Сведения о построенных кабельных линиях, присоединенной мощности, фактических расходах в объеме технологического присоединения к электрическим сетям за 2020-2022 гг.</t>
  </si>
  <si>
    <t>Сведения о построенных трансформаторных подстанциях до 35 кВ, присоединенной мощности, фактических расходах в объеме технологического присоединения к электрическим сетям за 2020-2022 гг.</t>
  </si>
  <si>
    <t xml:space="preserve">Сведения о построенных распределительных трансформаторных подстанциях (РТП) с уровнем напряжения до 35 кВ, присоединенной мощности, фактических расходах в объеме технологического присоединения к электрическим сетям за 2020-2022 гг. </t>
  </si>
  <si>
    <t xml:space="preserve">Сведения о построенных распределительных трансформаторных подстанциях (РТП), присоединенной мощности, фактических расходах в объеме технологического присоединения к электрическим сетям за 2020-2022 гг. </t>
  </si>
  <si>
    <t>Сведения о построенных пунктах секционирования (реклоузерах), присоединенной мощности, фактических расходах в объеме технологического присоединения к электрическим сетям за 2020-2022 гг.</t>
  </si>
  <si>
    <t>Сведения о построенных пунктах секционирования (реклоузерах), присоединенной мощности, фактических расходах в объеме технологического присоединения к электрическим сетям за 2020-2022гг.</t>
  </si>
  <si>
    <t>Сведения о построенных распределительных пунктах (РП), присоединенной мощности, фактических расходах в объеме технологического присоединения к электрическим сетям за 2020-2022 гг.</t>
  </si>
  <si>
    <t xml:space="preserve">   на 2024 год</t>
  </si>
  <si>
    <r>
      <t xml:space="preserve">Информация для расчета </t>
    </r>
    <r>
      <rPr>
        <b/>
        <sz val="9"/>
        <color indexed="8"/>
        <rFont val="Times New Roman"/>
        <family val="1"/>
      </rPr>
      <t xml:space="preserve"> (общее количество договоров ТП)</t>
    </r>
  </si>
  <si>
    <t>№КЭ736 от 26.09.2017</t>
  </si>
  <si>
    <t>ООО "Спецспортпроект"</t>
  </si>
  <si>
    <t>3х(1х240)</t>
  </si>
  <si>
    <t>№803 Встроенная, 10/0,4кВ, 2х630;
№804 Встроенная, 10/0,4кВ, 4х630</t>
  </si>
  <si>
    <t>ТП-802, сш1, яч.2-ТП-803, сш1, яч.1, ф.803А</t>
  </si>
  <si>
    <t>ТП-802, сш2, яч.6-ТП-803, сш2, яч.7, ф.803Б</t>
  </si>
  <si>
    <t>ТП-803, сш1, яч.2-ТП-804, сш1, яч.1, ф.804А</t>
  </si>
  <si>
    <t>ТП-803, сш2, яч.6-ТП-804, сш2, яч.7, ф.804Б</t>
  </si>
  <si>
    <t>ТП-803</t>
  </si>
  <si>
    <t>ТП-804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</si>
</sst>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#,##0.000"/>
    <numFmt numFmtId="166" formatCode="0_ ;\-0\ "/>
    <numFmt numFmtId="167" formatCode="_-* #,##0.000\ _₽_-;\-* #,##0.000\ _₽_-;_-* &quot;-&quot;???\ _₽_-;_-@_-"/>
    <numFmt numFmtId="168" formatCode="_-* #,##0.0\ _₽_-;\-* #,##0.0\ _₽_-;_-* &quot;-&quot;??\ _₽_-;_-@_-"/>
    <numFmt numFmtId="169" formatCode="_-* #,##0\ _₽_-;\-* #,##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.5"/>
      <color rgb="FF000000"/>
      <name val="Times New Roman"/>
      <family val="1"/>
    </font>
    <font>
      <sz val="11"/>
      <color theme="0"/>
      <name val="Times New Roman"/>
      <family val="1"/>
    </font>
    <font>
      <b/>
      <i/>
      <sz val="16"/>
      <color theme="1"/>
      <name val="Calibri"/>
      <family val="2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b/>
      <sz val="2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43" fontId="0" fillId="0" borderId="0" xfId="52" applyNumberFormat="1">
      <alignment/>
      <protection/>
    </xf>
    <xf numFmtId="43" fontId="58" fillId="0" borderId="0" xfId="52" applyNumberFormat="1" applyFont="1">
      <alignment/>
      <protection/>
    </xf>
    <xf numFmtId="43" fontId="59" fillId="0" borderId="10" xfId="52" applyNumberFormat="1" applyFont="1" applyBorder="1" applyAlignment="1">
      <alignment horizontal="center" wrapText="1"/>
      <protection/>
    </xf>
    <xf numFmtId="43" fontId="59" fillId="0" borderId="10" xfId="52" applyNumberFormat="1" applyFont="1" applyBorder="1" applyAlignment="1">
      <alignment horizontal="center" vertical="center"/>
      <protection/>
    </xf>
    <xf numFmtId="164" fontId="58" fillId="0" borderId="11" xfId="52" applyNumberFormat="1" applyFont="1" applyBorder="1" applyAlignment="1">
      <alignment horizontal="center" vertical="center"/>
      <protection/>
    </xf>
    <xf numFmtId="164" fontId="58" fillId="0" borderId="10" xfId="52" applyNumberFormat="1" applyFont="1" applyBorder="1" applyAlignment="1">
      <alignment horizontal="center"/>
      <protection/>
    </xf>
    <xf numFmtId="165" fontId="58" fillId="0" borderId="10" xfId="63" applyNumberFormat="1" applyFont="1" applyFill="1" applyBorder="1" applyAlignment="1">
      <alignment horizontal="center" vertical="center" wrapText="1"/>
    </xf>
    <xf numFmtId="165" fontId="58" fillId="0" borderId="10" xfId="52" applyNumberFormat="1" applyFont="1" applyBorder="1" applyAlignment="1">
      <alignment horizontal="center" vertical="center"/>
      <protection/>
    </xf>
    <xf numFmtId="165" fontId="5" fillId="0" borderId="10" xfId="52" applyNumberFormat="1" applyFont="1" applyBorder="1" applyAlignment="1">
      <alignment horizontal="center" vertical="center"/>
      <protection/>
    </xf>
    <xf numFmtId="165" fontId="58" fillId="33" borderId="10" xfId="63" applyNumberFormat="1" applyFont="1" applyFill="1" applyBorder="1" applyAlignment="1">
      <alignment horizontal="center" vertical="center" wrapText="1"/>
    </xf>
    <xf numFmtId="43" fontId="0" fillId="0" borderId="10" xfId="52" applyNumberFormat="1" applyBorder="1">
      <alignment/>
      <protection/>
    </xf>
    <xf numFmtId="43" fontId="5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vertical="center"/>
      <protection/>
    </xf>
    <xf numFmtId="164" fontId="58" fillId="0" borderId="10" xfId="52" applyNumberFormat="1" applyFont="1" applyBorder="1" applyAlignment="1">
      <alignment horizontal="center" vertical="center"/>
      <protection/>
    </xf>
    <xf numFmtId="0" fontId="58" fillId="0" borderId="10" xfId="52" applyFont="1" applyBorder="1">
      <alignment/>
      <protection/>
    </xf>
    <xf numFmtId="165" fontId="58" fillId="0" borderId="12" xfId="52" applyNumberFormat="1" applyFont="1" applyBorder="1" applyAlignment="1">
      <alignment horizontal="center" vertical="center"/>
      <protection/>
    </xf>
    <xf numFmtId="165" fontId="58" fillId="0" borderId="13" xfId="52" applyNumberFormat="1" applyFont="1" applyBorder="1" applyAlignment="1">
      <alignment horizontal="center" vertical="center"/>
      <protection/>
    </xf>
    <xf numFmtId="0" fontId="60" fillId="0" borderId="10" xfId="52" applyFont="1" applyBorder="1" applyAlignment="1">
      <alignment horizontal="left" vertical="center" wrapText="1"/>
      <protection/>
    </xf>
    <xf numFmtId="43" fontId="58" fillId="0" borderId="10" xfId="52" applyNumberFormat="1" applyFont="1" applyBorder="1">
      <alignment/>
      <protection/>
    </xf>
    <xf numFmtId="43" fontId="58" fillId="33" borderId="10" xfId="52" applyNumberFormat="1" applyFont="1" applyFill="1" applyBorder="1">
      <alignment/>
      <protection/>
    </xf>
    <xf numFmtId="43" fontId="4" fillId="0" borderId="0" xfId="52" applyNumberFormat="1" applyFont="1">
      <alignment/>
      <protection/>
    </xf>
    <xf numFmtId="43" fontId="59" fillId="0" borderId="10" xfId="52" applyNumberFormat="1" applyFont="1" applyBorder="1" applyAlignment="1">
      <alignment horizont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center"/>
      <protection/>
    </xf>
    <xf numFmtId="164" fontId="4" fillId="33" borderId="10" xfId="52" applyNumberFormat="1" applyFont="1" applyFill="1" applyBorder="1" applyAlignment="1">
      <alignment horizontal="center"/>
      <protection/>
    </xf>
    <xf numFmtId="43" fontId="4" fillId="0" borderId="10" xfId="52" applyNumberFormat="1" applyFont="1" applyBorder="1" applyAlignment="1">
      <alignment horizontal="center" vertical="center" wrapText="1"/>
      <protection/>
    </xf>
    <xf numFmtId="43" fontId="3" fillId="0" borderId="10" xfId="52" applyNumberFormat="1" applyFont="1" applyBorder="1" applyAlignment="1">
      <alignment horizontal="center"/>
      <protection/>
    </xf>
    <xf numFmtId="43" fontId="58" fillId="0" borderId="10" xfId="52" applyNumberFormat="1" applyFont="1" applyBorder="1" applyAlignment="1">
      <alignment vertical="center" wrapText="1"/>
      <protection/>
    </xf>
    <xf numFmtId="43" fontId="58" fillId="0" borderId="10" xfId="52" applyNumberFormat="1" applyFont="1" applyBorder="1" applyAlignment="1">
      <alignment wrapText="1"/>
      <protection/>
    </xf>
    <xf numFmtId="164" fontId="4" fillId="0" borderId="11" xfId="52" applyNumberFormat="1" applyFont="1" applyBorder="1" applyAlignment="1">
      <alignment horizontal="center" vertical="center"/>
      <protection/>
    </xf>
    <xf numFmtId="43" fontId="5" fillId="0" borderId="10" xfId="52" applyNumberFormat="1" applyFont="1" applyBorder="1" applyAlignment="1">
      <alignment wrapText="1"/>
      <protection/>
    </xf>
    <xf numFmtId="43" fontId="4" fillId="0" borderId="10" xfId="52" applyNumberFormat="1" applyFont="1" applyBorder="1" applyAlignment="1">
      <alignment wrapText="1"/>
      <protection/>
    </xf>
    <xf numFmtId="167" fontId="58" fillId="0" borderId="10" xfId="52" applyNumberFormat="1" applyFont="1" applyBorder="1">
      <alignment/>
      <protection/>
    </xf>
    <xf numFmtId="49" fontId="59" fillId="0" borderId="0" xfId="52" applyNumberFormat="1" applyFont="1" applyAlignment="1">
      <alignment horizontal="center" wrapText="1"/>
      <protection/>
    </xf>
    <xf numFmtId="43" fontId="5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43" fontId="59" fillId="0" borderId="10" xfId="0" applyNumberFormat="1" applyFont="1" applyBorder="1" applyAlignment="1">
      <alignment horizontal="center" wrapText="1"/>
    </xf>
    <xf numFmtId="43" fontId="59" fillId="0" borderId="10" xfId="0" applyNumberFormat="1" applyFont="1" applyBorder="1" applyAlignment="1">
      <alignment horizontal="center" vertical="center" wrapText="1"/>
    </xf>
    <xf numFmtId="43" fontId="59" fillId="0" borderId="1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43" fontId="61" fillId="0" borderId="0" xfId="0" applyNumberFormat="1" applyFont="1" applyAlignment="1">
      <alignment/>
    </xf>
    <xf numFmtId="168" fontId="61" fillId="0" borderId="0" xfId="0" applyNumberFormat="1" applyFont="1" applyAlignment="1">
      <alignment/>
    </xf>
    <xf numFmtId="43" fontId="59" fillId="0" borderId="14" xfId="0" applyNumberFormat="1" applyFont="1" applyBorder="1" applyAlignment="1">
      <alignment horizontal="center" vertical="center"/>
    </xf>
    <xf numFmtId="169" fontId="59" fillId="0" borderId="10" xfId="61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43" fontId="58" fillId="0" borderId="10" xfId="0" applyNumberFormat="1" applyFont="1" applyBorder="1" applyAlignment="1">
      <alignment horizontal="center" wrapText="1"/>
    </xf>
    <xf numFmtId="169" fontId="58" fillId="0" borderId="10" xfId="61" applyNumberFormat="1" applyFont="1" applyBorder="1" applyAlignment="1">
      <alignment horizontal="center" vertical="center" wrapText="1"/>
    </xf>
    <xf numFmtId="43" fontId="58" fillId="0" borderId="10" xfId="0" applyNumberFormat="1" applyFont="1" applyBorder="1" applyAlignment="1">
      <alignment horizontal="center" vertical="top" wrapText="1"/>
    </xf>
    <xf numFmtId="169" fontId="61" fillId="0" borderId="10" xfId="61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/>
    </xf>
    <xf numFmtId="43" fontId="58" fillId="0" borderId="0" xfId="0" applyNumberFormat="1" applyFont="1" applyAlignment="1">
      <alignment horizontal="center" wrapText="1"/>
    </xf>
    <xf numFmtId="169" fontId="58" fillId="0" borderId="0" xfId="61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58" fillId="4" borderId="10" xfId="0" applyFont="1" applyFill="1" applyBorder="1" applyAlignment="1">
      <alignment horizontal="center" vertical="center" wrapText="1" shrinkToFit="1"/>
    </xf>
    <xf numFmtId="0" fontId="58" fillId="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43" fontId="59" fillId="0" borderId="10" xfId="61" applyFont="1" applyBorder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8" fillId="4" borderId="15" xfId="0" applyFont="1" applyFill="1" applyBorder="1" applyAlignment="1">
      <alignment horizontal="center" vertical="center" wrapText="1"/>
    </xf>
    <xf numFmtId="43" fontId="58" fillId="0" borderId="10" xfId="61" applyFont="1" applyBorder="1" applyAlignment="1">
      <alignment horizontal="center" vertical="center"/>
    </xf>
    <xf numFmtId="164" fontId="58" fillId="0" borderId="10" xfId="52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/>
      <protection/>
    </xf>
    <xf numFmtId="0" fontId="18" fillId="0" borderId="0" xfId="54" applyFont="1" applyAlignment="1">
      <alignment horizontal="left" vertical="top"/>
      <protection/>
    </xf>
    <xf numFmtId="0" fontId="18" fillId="0" borderId="10" xfId="54" applyFont="1" applyBorder="1" applyAlignment="1">
      <alignment vertical="center"/>
      <protection/>
    </xf>
    <xf numFmtId="4" fontId="18" fillId="0" borderId="0" xfId="54" applyNumberFormat="1" applyFont="1" applyAlignment="1">
      <alignment horizontal="left" vertical="center"/>
      <protection/>
    </xf>
    <xf numFmtId="0" fontId="18" fillId="0" borderId="0" xfId="54" applyFont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64" fillId="0" borderId="0" xfId="53" applyFont="1" applyAlignment="1">
      <alignment horizontal="left" vertic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right"/>
      <protection/>
    </xf>
    <xf numFmtId="0" fontId="23" fillId="0" borderId="0" xfId="54" applyFont="1" applyAlignment="1">
      <alignment horizontal="left"/>
      <protection/>
    </xf>
    <xf numFmtId="0" fontId="17" fillId="0" borderId="0" xfId="54" applyFont="1" applyAlignment="1">
      <alignment horizontal="left"/>
      <protection/>
    </xf>
    <xf numFmtId="0" fontId="24" fillId="0" borderId="0" xfId="54" applyFont="1" applyAlignment="1">
      <alignment horizontal="left"/>
      <protection/>
    </xf>
    <xf numFmtId="43" fontId="0" fillId="0" borderId="0" xfId="52" applyNumberFormat="1" applyFont="1">
      <alignment/>
      <protection/>
    </xf>
    <xf numFmtId="43" fontId="58" fillId="0" borderId="10" xfId="52" applyNumberFormat="1" applyFont="1" applyBorder="1" applyAlignment="1">
      <alignment horizontal="center"/>
      <protection/>
    </xf>
    <xf numFmtId="43" fontId="58" fillId="0" borderId="10" xfId="52" applyNumberFormat="1" applyFont="1" applyBorder="1" applyAlignment="1">
      <alignment horizontal="center" wrapText="1"/>
      <protection/>
    </xf>
    <xf numFmtId="43" fontId="58" fillId="0" borderId="16" xfId="52" applyNumberFormat="1" applyFont="1" applyBorder="1" applyAlignment="1">
      <alignment horizontal="center" vertical="center"/>
      <protection/>
    </xf>
    <xf numFmtId="43" fontId="58" fillId="0" borderId="10" xfId="52" applyNumberFormat="1" applyFont="1" applyBorder="1" applyAlignment="1">
      <alignment horizontal="center" vertical="center"/>
      <protection/>
    </xf>
    <xf numFmtId="3" fontId="58" fillId="0" borderId="10" xfId="52" applyNumberFormat="1" applyFont="1" applyBorder="1" applyAlignment="1">
      <alignment horizontal="center" vertical="center" wrapText="1"/>
      <protection/>
    </xf>
    <xf numFmtId="3" fontId="58" fillId="33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3" fontId="0" fillId="0" borderId="10" xfId="52" applyNumberFormat="1" applyFont="1" applyBorder="1">
      <alignment/>
      <protection/>
    </xf>
    <xf numFmtId="43" fontId="58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/>
      <protection/>
    </xf>
    <xf numFmtId="43" fontId="0" fillId="33" borderId="10" xfId="52" applyNumberFormat="1" applyFont="1" applyFill="1" applyBorder="1">
      <alignment/>
      <protection/>
    </xf>
    <xf numFmtId="43" fontId="58" fillId="33" borderId="10" xfId="52" applyNumberFormat="1" applyFont="1" applyFill="1" applyBorder="1" applyAlignment="1">
      <alignment horizontal="right" vertical="center" wrapText="1"/>
      <protection/>
    </xf>
    <xf numFmtId="43" fontId="65" fillId="0" borderId="10" xfId="52" applyNumberFormat="1" applyFont="1" applyBorder="1" applyAlignment="1">
      <alignment horizontal="center" vertical="top" wrapText="1"/>
      <protection/>
    </xf>
    <xf numFmtId="166" fontId="58" fillId="0" borderId="10" xfId="52" applyNumberFormat="1" applyFont="1" applyBorder="1" applyAlignment="1">
      <alignment horizontal="center" vertical="center" wrapText="1"/>
      <protection/>
    </xf>
    <xf numFmtId="166" fontId="58" fillId="33" borderId="10" xfId="52" applyNumberFormat="1" applyFont="1" applyFill="1" applyBorder="1" applyAlignment="1">
      <alignment horizontal="right" vertical="center" wrapText="1"/>
      <protection/>
    </xf>
    <xf numFmtId="43" fontId="4" fillId="33" borderId="10" xfId="52" applyNumberFormat="1" applyFont="1" applyFill="1" applyBorder="1" applyAlignment="1">
      <alignment horizontal="right" wrapText="1"/>
      <protection/>
    </xf>
    <xf numFmtId="43" fontId="4" fillId="0" borderId="10" xfId="52" applyNumberFormat="1" applyFont="1" applyBorder="1" applyAlignment="1">
      <alignment horizontal="left" wrapText="1"/>
      <protection/>
    </xf>
    <xf numFmtId="43" fontId="4" fillId="33" borderId="10" xfId="52" applyNumberFormat="1" applyFont="1" applyFill="1" applyBorder="1" applyAlignment="1">
      <alignment horizontal="left" wrapText="1"/>
      <protection/>
    </xf>
    <xf numFmtId="165" fontId="58" fillId="0" borderId="10" xfId="52" applyNumberFormat="1" applyFont="1" applyBorder="1" applyAlignment="1">
      <alignment horizontal="center" vertical="center" wrapText="1"/>
      <protection/>
    </xf>
    <xf numFmtId="43" fontId="0" fillId="0" borderId="0" xfId="52" applyNumberFormat="1" applyFont="1" applyAlignment="1">
      <alignment vertical="center"/>
      <protection/>
    </xf>
    <xf numFmtId="165" fontId="0" fillId="33" borderId="10" xfId="52" applyNumberFormat="1" applyFont="1" applyFill="1" applyBorder="1">
      <alignment/>
      <protection/>
    </xf>
    <xf numFmtId="164" fontId="58" fillId="0" borderId="10" xfId="52" applyNumberFormat="1" applyFont="1" applyBorder="1" applyAlignment="1">
      <alignment vertical="center"/>
      <protection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59" fillId="0" borderId="10" xfId="61" applyFont="1" applyBorder="1" applyAlignment="1">
      <alignment wrapText="1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43" fontId="66" fillId="0" borderId="16" xfId="0" applyNumberFormat="1" applyFont="1" applyBorder="1" applyAlignment="1">
      <alignment/>
    </xf>
    <xf numFmtId="43" fontId="66" fillId="0" borderId="12" xfId="0" applyNumberFormat="1" applyFont="1" applyBorder="1" applyAlignment="1">
      <alignment/>
    </xf>
    <xf numFmtId="43" fontId="66" fillId="0" borderId="13" xfId="0" applyNumberFormat="1" applyFont="1" applyBorder="1" applyAlignment="1">
      <alignment/>
    </xf>
    <xf numFmtId="43" fontId="58" fillId="0" borderId="11" xfId="6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/>
    </xf>
    <xf numFmtId="43" fontId="59" fillId="0" borderId="10" xfId="61" applyFont="1" applyFill="1" applyBorder="1" applyAlignment="1">
      <alignment/>
    </xf>
    <xf numFmtId="0" fontId="49" fillId="0" borderId="0" xfId="0" applyFont="1" applyFill="1" applyAlignment="1">
      <alignment/>
    </xf>
    <xf numFmtId="0" fontId="59" fillId="0" borderId="1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4" fontId="58" fillId="0" borderId="10" xfId="0" applyNumberFormat="1" applyFont="1" applyBorder="1" applyAlignment="1">
      <alignment vertical="center" wrapText="1"/>
    </xf>
    <xf numFmtId="164" fontId="58" fillId="0" borderId="10" xfId="52" applyNumberFormat="1" applyFont="1" applyBorder="1" applyAlignment="1">
      <alignment vertical="center" wrapText="1"/>
      <protection/>
    </xf>
    <xf numFmtId="43" fontId="58" fillId="0" borderId="10" xfId="61" applyFont="1" applyBorder="1" applyAlignment="1">
      <alignment vertical="center"/>
    </xf>
    <xf numFmtId="49" fontId="66" fillId="0" borderId="0" xfId="0" applyNumberFormat="1" applyFont="1" applyAlignment="1">
      <alignment horizontal="center" wrapText="1"/>
    </xf>
    <xf numFmtId="0" fontId="64" fillId="0" borderId="0" xfId="0" applyFont="1" applyAlignment="1">
      <alignment/>
    </xf>
    <xf numFmtId="43" fontId="5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3" fontId="66" fillId="0" borderId="16" xfId="0" applyNumberFormat="1" applyFont="1" applyBorder="1" applyAlignment="1">
      <alignment horizontal="center"/>
    </xf>
    <xf numFmtId="43" fontId="66" fillId="0" borderId="12" xfId="0" applyNumberFormat="1" applyFont="1" applyBorder="1" applyAlignment="1">
      <alignment horizontal="center"/>
    </xf>
    <xf numFmtId="43" fontId="66" fillId="0" borderId="13" xfId="0" applyNumberFormat="1" applyFont="1" applyBorder="1" applyAlignment="1">
      <alignment horizontal="center"/>
    </xf>
    <xf numFmtId="43" fontId="59" fillId="0" borderId="17" xfId="0" applyNumberFormat="1" applyFont="1" applyBorder="1" applyAlignment="1">
      <alignment horizontal="center" vertical="center" wrapText="1"/>
    </xf>
    <xf numFmtId="43" fontId="59" fillId="0" borderId="18" xfId="0" applyNumberFormat="1" applyFont="1" applyBorder="1" applyAlignment="1">
      <alignment horizontal="center" vertical="center" wrapText="1"/>
    </xf>
    <xf numFmtId="43" fontId="59" fillId="0" borderId="19" xfId="0" applyNumberFormat="1" applyFont="1" applyBorder="1" applyAlignment="1">
      <alignment horizontal="center" vertical="center" wrapText="1"/>
    </xf>
    <xf numFmtId="43" fontId="59" fillId="0" borderId="20" xfId="0" applyNumberFormat="1" applyFont="1" applyBorder="1" applyAlignment="1">
      <alignment horizontal="center" vertical="center" wrapText="1"/>
    </xf>
    <xf numFmtId="43" fontId="59" fillId="0" borderId="21" xfId="0" applyNumberFormat="1" applyFont="1" applyBorder="1" applyAlignment="1">
      <alignment horizontal="center" vertical="center" wrapText="1"/>
    </xf>
    <xf numFmtId="43" fontId="59" fillId="0" borderId="22" xfId="0" applyNumberFormat="1" applyFont="1" applyBorder="1" applyAlignment="1">
      <alignment horizontal="center" vertical="center" wrapText="1"/>
    </xf>
    <xf numFmtId="43" fontId="5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59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43" fontId="59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59" fillId="0" borderId="16" xfId="0" applyNumberFormat="1" applyFont="1" applyBorder="1" applyAlignment="1">
      <alignment horizontal="center" vertical="center" wrapText="1"/>
    </xf>
    <xf numFmtId="43" fontId="59" fillId="0" borderId="12" xfId="0" applyNumberFormat="1" applyFont="1" applyBorder="1" applyAlignment="1">
      <alignment horizontal="center" vertical="center" wrapText="1"/>
    </xf>
    <xf numFmtId="43" fontId="59" fillId="0" borderId="13" xfId="0" applyNumberFormat="1" applyFont="1" applyBorder="1" applyAlignment="1">
      <alignment horizontal="center" vertical="center" wrapText="1"/>
    </xf>
    <xf numFmtId="0" fontId="17" fillId="0" borderId="0" xfId="54" applyFont="1" applyAlignment="1">
      <alignment horizontal="right"/>
      <protection/>
    </xf>
    <xf numFmtId="0" fontId="24" fillId="0" borderId="0" xfId="54" applyFont="1" applyAlignment="1">
      <alignment horizontal="right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top"/>
      <protection/>
    </xf>
    <xf numFmtId="49" fontId="21" fillId="0" borderId="0" xfId="54" applyNumberFormat="1" applyFont="1" applyAlignment="1">
      <alignment horizontal="center"/>
      <protection/>
    </xf>
    <xf numFmtId="4" fontId="21" fillId="0" borderId="16" xfId="54" applyNumberFormat="1" applyFont="1" applyBorder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center" wrapText="1"/>
      <protection/>
    </xf>
    <xf numFmtId="4" fontId="21" fillId="0" borderId="13" xfId="54" applyNumberFormat="1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/>
      <protection/>
    </xf>
    <xf numFmtId="0" fontId="18" fillId="0" borderId="10" xfId="54" applyFont="1" applyBorder="1" applyAlignment="1">
      <alignment horizontal="left" vertical="top" wrapText="1"/>
      <protection/>
    </xf>
    <xf numFmtId="0" fontId="17" fillId="0" borderId="0" xfId="54" applyFont="1" applyAlignment="1">
      <alignment horizontal="right" vertical="top" wrapText="1"/>
      <protection/>
    </xf>
    <xf numFmtId="0" fontId="21" fillId="0" borderId="0" xfId="54" applyFont="1" applyAlignment="1">
      <alignment horizontal="center" wrapText="1"/>
      <protection/>
    </xf>
    <xf numFmtId="0" fontId="18" fillId="0" borderId="16" xfId="54" applyFont="1" applyBorder="1" applyAlignment="1">
      <alignment horizontal="center" vertical="top"/>
      <protection/>
    </xf>
    <xf numFmtId="0" fontId="18" fillId="0" borderId="12" xfId="54" applyFont="1" applyBorder="1" applyAlignment="1">
      <alignment horizontal="center" vertical="top"/>
      <protection/>
    </xf>
    <xf numFmtId="0" fontId="18" fillId="0" borderId="13" xfId="54" applyFont="1" applyBorder="1" applyAlignment="1">
      <alignment horizontal="center" vertical="top"/>
      <protection/>
    </xf>
    <xf numFmtId="2" fontId="21" fillId="0" borderId="16" xfId="54" applyNumberFormat="1" applyFont="1" applyBorder="1" applyAlignment="1">
      <alignment horizontal="center" vertical="center" wrapText="1"/>
      <protection/>
    </xf>
    <xf numFmtId="2" fontId="21" fillId="0" borderId="12" xfId="54" applyNumberFormat="1" applyFont="1" applyBorder="1" applyAlignment="1">
      <alignment horizontal="center" vertical="center" wrapText="1"/>
      <protection/>
    </xf>
    <xf numFmtId="2" fontId="21" fillId="0" borderId="13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5" fillId="34" borderId="16" xfId="54" applyFont="1" applyFill="1" applyBorder="1" applyAlignment="1">
      <alignment horizontal="center" vertical="center" wrapText="1"/>
      <protection/>
    </xf>
    <xf numFmtId="0" fontId="5" fillId="34" borderId="12" xfId="54" applyFont="1" applyFill="1" applyBorder="1" applyAlignment="1">
      <alignment horizontal="center" vertical="center" wrapText="1"/>
      <protection/>
    </xf>
    <xf numFmtId="0" fontId="5" fillId="34" borderId="13" xfId="54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17" fillId="0" borderId="0" xfId="54" applyFont="1" applyAlignment="1">
      <alignment horizontal="justify" vertical="top" wrapText="1"/>
      <protection/>
    </xf>
    <xf numFmtId="0" fontId="58" fillId="4" borderId="10" xfId="0" applyFont="1" applyFill="1" applyBorder="1" applyAlignment="1">
      <alignment horizontal="center" vertical="center" wrapText="1" shrinkToFit="1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4" fontId="58" fillId="35" borderId="16" xfId="52" applyNumberFormat="1" applyFont="1" applyFill="1" applyBorder="1" applyAlignment="1">
      <alignment horizontal="left" vertical="center" wrapText="1"/>
      <protection/>
    </xf>
    <xf numFmtId="0" fontId="0" fillId="35" borderId="12" xfId="52" applyFont="1" applyFill="1" applyBorder="1" applyAlignment="1">
      <alignment horizontal="left" wrapText="1"/>
      <protection/>
    </xf>
    <xf numFmtId="0" fontId="0" fillId="35" borderId="13" xfId="52" applyFont="1" applyFill="1" applyBorder="1" applyAlignment="1">
      <alignment horizontal="left" wrapText="1"/>
      <protection/>
    </xf>
    <xf numFmtId="165" fontId="58" fillId="35" borderId="16" xfId="52" applyNumberFormat="1" applyFont="1" applyFill="1" applyBorder="1" applyAlignment="1">
      <alignment horizontal="left" vertical="center"/>
      <protection/>
    </xf>
    <xf numFmtId="165" fontId="58" fillId="35" borderId="12" xfId="52" applyNumberFormat="1" applyFont="1" applyFill="1" applyBorder="1" applyAlignment="1">
      <alignment horizontal="left" vertical="center"/>
      <protection/>
    </xf>
    <xf numFmtId="165" fontId="58" fillId="35" borderId="13" xfId="52" applyNumberFormat="1" applyFont="1" applyFill="1" applyBorder="1" applyAlignment="1">
      <alignment horizontal="left" vertical="center"/>
      <protection/>
    </xf>
    <xf numFmtId="49" fontId="58" fillId="0" borderId="0" xfId="52" applyNumberFormat="1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43" fontId="58" fillId="0" borderId="14" xfId="52" applyNumberFormat="1" applyFont="1" applyBorder="1" applyAlignment="1">
      <alignment horizontal="center" vertical="center" wrapText="1"/>
      <protection/>
    </xf>
    <xf numFmtId="43" fontId="58" fillId="0" borderId="23" xfId="52" applyNumberFormat="1" applyFont="1" applyBorder="1" applyAlignment="1">
      <alignment horizontal="center" vertical="center" wrapText="1"/>
      <protection/>
    </xf>
    <xf numFmtId="43" fontId="58" fillId="0" borderId="11" xfId="52" applyNumberFormat="1" applyFont="1" applyBorder="1" applyAlignment="1">
      <alignment horizontal="center" vertical="center" wrapText="1"/>
      <protection/>
    </xf>
    <xf numFmtId="43" fontId="58" fillId="0" borderId="10" xfId="52" applyNumberFormat="1" applyFont="1" applyBorder="1" applyAlignment="1">
      <alignment horizontal="center"/>
      <protection/>
    </xf>
    <xf numFmtId="43" fontId="58" fillId="0" borderId="16" xfId="52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164" fontId="58" fillId="35" borderId="16" xfId="52" applyNumberFormat="1" applyFont="1" applyFill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3" xfId="52" applyFont="1" applyBorder="1" applyAlignment="1">
      <alignment horizontal="center" wrapText="1"/>
      <protection/>
    </xf>
    <xf numFmtId="43" fontId="58" fillId="33" borderId="10" xfId="52" applyNumberFormat="1" applyFont="1" applyFill="1" applyBorder="1" applyAlignment="1">
      <alignment horizontal="center" wrapText="1"/>
      <protection/>
    </xf>
    <xf numFmtId="0" fontId="0" fillId="33" borderId="10" xfId="52" applyFont="1" applyFill="1" applyBorder="1" applyAlignment="1">
      <alignment horizontal="center" wrapText="1"/>
      <protection/>
    </xf>
    <xf numFmtId="43" fontId="68" fillId="0" borderId="0" xfId="52" applyNumberFormat="1" applyFont="1" applyAlignment="1">
      <alignment horizontal="center"/>
      <protection/>
    </xf>
    <xf numFmtId="43" fontId="58" fillId="35" borderId="16" xfId="52" applyNumberFormat="1" applyFont="1" applyFill="1" applyBorder="1" applyAlignment="1">
      <alignment horizontal="left"/>
      <protection/>
    </xf>
    <xf numFmtId="0" fontId="0" fillId="35" borderId="12" xfId="52" applyFont="1" applyFill="1" applyBorder="1" applyAlignment="1">
      <alignment horizontal="left"/>
      <protection/>
    </xf>
    <xf numFmtId="0" fontId="0" fillId="35" borderId="13" xfId="52" applyFont="1" applyFill="1" applyBorder="1" applyAlignment="1">
      <alignment horizontal="left"/>
      <protection/>
    </xf>
    <xf numFmtId="43" fontId="5" fillId="35" borderId="16" xfId="52" applyNumberFormat="1" applyFont="1" applyFill="1" applyBorder="1" applyAlignment="1">
      <alignment horizontal="left"/>
      <protection/>
    </xf>
    <xf numFmtId="0" fontId="6" fillId="35" borderId="12" xfId="52" applyFont="1" applyFill="1" applyBorder="1" applyAlignment="1">
      <alignment horizontal="left"/>
      <protection/>
    </xf>
    <xf numFmtId="0" fontId="6" fillId="35" borderId="13" xfId="52" applyFont="1" applyFill="1" applyBorder="1" applyAlignment="1">
      <alignment horizontal="left"/>
      <protection/>
    </xf>
    <xf numFmtId="43" fontId="58" fillId="0" borderId="14" xfId="52" applyNumberFormat="1" applyFont="1" applyBorder="1" applyAlignment="1">
      <alignment horizontal="center" vertical="center"/>
      <protection/>
    </xf>
    <xf numFmtId="43" fontId="58" fillId="0" borderId="23" xfId="52" applyNumberFormat="1" applyFont="1" applyBorder="1" applyAlignment="1">
      <alignment horizontal="center" vertical="center"/>
      <protection/>
    </xf>
    <xf numFmtId="43" fontId="58" fillId="0" borderId="11" xfId="52" applyNumberFormat="1" applyFont="1" applyBorder="1" applyAlignment="1">
      <alignment horizontal="center" vertical="center"/>
      <protection/>
    </xf>
    <xf numFmtId="164" fontId="58" fillId="0" borderId="14" xfId="52" applyNumberFormat="1" applyFont="1" applyBorder="1" applyAlignment="1">
      <alignment horizontal="center" vertical="center"/>
      <protection/>
    </xf>
    <xf numFmtId="164" fontId="58" fillId="0" borderId="23" xfId="52" applyNumberFormat="1" applyFont="1" applyBorder="1" applyAlignment="1">
      <alignment horizontal="center" vertical="center"/>
      <protection/>
    </xf>
    <xf numFmtId="164" fontId="58" fillId="0" borderId="11" xfId="52" applyNumberFormat="1" applyFont="1" applyBorder="1" applyAlignment="1">
      <alignment horizontal="center" vertical="center"/>
      <protection/>
    </xf>
    <xf numFmtId="43" fontId="58" fillId="0" borderId="14" xfId="61" applyFont="1" applyBorder="1" applyAlignment="1">
      <alignment horizontal="center" vertical="center"/>
    </xf>
    <xf numFmtId="43" fontId="58" fillId="0" borderId="23" xfId="61" applyFont="1" applyBorder="1" applyAlignment="1">
      <alignment horizontal="center" vertical="center"/>
    </xf>
    <xf numFmtId="43" fontId="58" fillId="0" borderId="11" xfId="61" applyFont="1" applyBorder="1" applyAlignment="1">
      <alignment horizontal="center" vertical="center"/>
    </xf>
    <xf numFmtId="164" fontId="58" fillId="0" borderId="14" xfId="52" applyNumberFormat="1" applyFont="1" applyBorder="1" applyAlignment="1">
      <alignment horizontal="center" vertical="center" wrapText="1"/>
      <protection/>
    </xf>
    <xf numFmtId="43" fontId="4" fillId="35" borderId="1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Alignment="1">
      <alignment horizontal="center" wrapText="1"/>
      <protection/>
    </xf>
    <xf numFmtId="43" fontId="4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/>
      <protection/>
    </xf>
    <xf numFmtId="43" fontId="4" fillId="35" borderId="16" xfId="52" applyNumberFormat="1" applyFont="1" applyFill="1" applyBorder="1" applyAlignment="1">
      <alignment horizontal="left" wrapText="1"/>
      <protection/>
    </xf>
    <xf numFmtId="43" fontId="4" fillId="35" borderId="12" xfId="52" applyNumberFormat="1" applyFont="1" applyFill="1" applyBorder="1" applyAlignment="1">
      <alignment horizontal="left" wrapText="1"/>
      <protection/>
    </xf>
    <xf numFmtId="0" fontId="0" fillId="0" borderId="12" xfId="52" applyFont="1" applyBorder="1" applyAlignment="1">
      <alignment horizontal="left" wrapText="1"/>
      <protection/>
    </xf>
    <xf numFmtId="0" fontId="0" fillId="0" borderId="13" xfId="52" applyFont="1" applyBorder="1" applyAlignment="1">
      <alignment horizontal="left" wrapText="1"/>
      <protection/>
    </xf>
    <xf numFmtId="43" fontId="4" fillId="35" borderId="17" xfId="52" applyNumberFormat="1" applyFont="1" applyFill="1" applyBorder="1" applyAlignment="1">
      <alignment horizontal="left" wrapText="1"/>
      <protection/>
    </xf>
    <xf numFmtId="43" fontId="4" fillId="35" borderId="18" xfId="52" applyNumberFormat="1" applyFont="1" applyFill="1" applyBorder="1" applyAlignment="1">
      <alignment horizontal="left" wrapText="1"/>
      <protection/>
    </xf>
    <xf numFmtId="0" fontId="0" fillId="0" borderId="18" xfId="52" applyFont="1" applyBorder="1">
      <alignment/>
      <protection/>
    </xf>
    <xf numFmtId="43" fontId="58" fillId="33" borderId="16" xfId="52" applyNumberFormat="1" applyFont="1" applyFill="1" applyBorder="1" applyAlignment="1">
      <alignment horizontal="center" vertical="center" wrapText="1"/>
      <protection/>
    </xf>
    <xf numFmtId="0" fontId="0" fillId="33" borderId="13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Alignment="1">
      <alignment horizontal="center" wrapText="1"/>
      <protection/>
    </xf>
    <xf numFmtId="43" fontId="3" fillId="0" borderId="10" xfId="52" applyNumberFormat="1" applyFont="1" applyBorder="1" applyAlignment="1">
      <alignment horizontal="center" vertical="center"/>
      <protection/>
    </xf>
    <xf numFmtId="43" fontId="59" fillId="0" borderId="10" xfId="52" applyNumberFormat="1" applyFont="1" applyBorder="1" applyAlignment="1">
      <alignment horizontal="center"/>
      <protection/>
    </xf>
    <xf numFmtId="43" fontId="59" fillId="35" borderId="10" xfId="52" applyNumberFormat="1" applyFont="1" applyFill="1" applyBorder="1" applyAlignment="1">
      <alignment horizontal="left"/>
      <protection/>
    </xf>
    <xf numFmtId="49" fontId="59" fillId="0" borderId="0" xfId="52" applyNumberFormat="1" applyFont="1" applyAlignment="1">
      <alignment horizontal="center" wrapText="1"/>
      <protection/>
    </xf>
    <xf numFmtId="43" fontId="59" fillId="0" borderId="10" xfId="52" applyNumberFormat="1" applyFont="1" applyBorder="1" applyAlignment="1">
      <alignment horizontal="center" vertical="center"/>
      <protection/>
    </xf>
    <xf numFmtId="164" fontId="59" fillId="35" borderId="16" xfId="52" applyNumberFormat="1" applyFont="1" applyFill="1" applyBorder="1" applyAlignment="1">
      <alignment horizontal="center" vertical="center" wrapText="1"/>
      <protection/>
    </xf>
    <xf numFmtId="0" fontId="49" fillId="0" borderId="12" xfId="52" applyFont="1" applyBorder="1" applyAlignment="1">
      <alignment horizontal="center" wrapText="1"/>
      <protection/>
    </xf>
    <xf numFmtId="0" fontId="49" fillId="0" borderId="13" xfId="52" applyFont="1" applyBorder="1" applyAlignment="1">
      <alignment horizontal="center" wrapText="1"/>
      <protection/>
    </xf>
    <xf numFmtId="43" fontId="59" fillId="33" borderId="16" xfId="52" applyNumberFormat="1" applyFont="1" applyFill="1" applyBorder="1" applyAlignment="1">
      <alignment horizontal="center" vertical="center" wrapText="1"/>
      <protection/>
    </xf>
    <xf numFmtId="0" fontId="0" fillId="33" borderId="13" xfId="52" applyFill="1" applyBorder="1" applyAlignment="1">
      <alignment horizontal="center" vertical="center" wrapText="1"/>
      <protection/>
    </xf>
    <xf numFmtId="43" fontId="59" fillId="0" borderId="14" xfId="52" applyNumberFormat="1" applyFont="1" applyBorder="1" applyAlignment="1">
      <alignment horizontal="center" vertical="center" wrapText="1"/>
      <protection/>
    </xf>
    <xf numFmtId="43" fontId="59" fillId="0" borderId="23" xfId="52" applyNumberFormat="1" applyFont="1" applyBorder="1" applyAlignment="1">
      <alignment horizontal="center" vertical="center" wrapText="1"/>
      <protection/>
    </xf>
    <xf numFmtId="43" fontId="59" fillId="0" borderId="11" xfId="52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3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"/>
  <sheetViews>
    <sheetView zoomScalePageLayoutView="0" workbookViewId="0" topLeftCell="A1">
      <selection activeCell="F6" sqref="F6:H6"/>
    </sheetView>
  </sheetViews>
  <sheetFormatPr defaultColWidth="9.140625" defaultRowHeight="15"/>
  <cols>
    <col min="1" max="1" width="6.00390625" style="0" customWidth="1"/>
    <col min="2" max="2" width="37.8515625" style="0" customWidth="1"/>
    <col min="3" max="5" width="14.421875" style="0" customWidth="1"/>
    <col min="6" max="8" width="13.7109375" style="0" customWidth="1"/>
    <col min="9" max="9" width="12.8515625" style="0" customWidth="1"/>
    <col min="10" max="10" width="13.28125" style="0" customWidth="1"/>
    <col min="11" max="11" width="12.7109375" style="0" customWidth="1"/>
    <col min="12" max="12" width="13.421875" style="0" customWidth="1"/>
    <col min="13" max="13" width="14.00390625" style="0" customWidth="1"/>
    <col min="14" max="14" width="13.421875" style="0" customWidth="1"/>
  </cols>
  <sheetData>
    <row r="2" spans="2:14" ht="15.75">
      <c r="B2" s="130" t="s">
        <v>241</v>
      </c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1"/>
    </row>
    <row r="3" spans="2:14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</row>
    <row r="4" spans="2:14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6"/>
    </row>
    <row r="5" spans="1:14" ht="15" customHeight="1">
      <c r="A5" s="132" t="s">
        <v>73</v>
      </c>
      <c r="B5" s="132" t="s">
        <v>74</v>
      </c>
      <c r="C5" s="134" t="s">
        <v>75</v>
      </c>
      <c r="D5" s="135"/>
      <c r="E5" s="135"/>
      <c r="F5" s="135"/>
      <c r="G5" s="135"/>
      <c r="H5" s="135"/>
      <c r="I5" s="135"/>
      <c r="J5" s="135"/>
      <c r="K5" s="136"/>
      <c r="L5" s="137" t="s">
        <v>76</v>
      </c>
      <c r="M5" s="138"/>
      <c r="N5" s="139"/>
    </row>
    <row r="6" spans="1:14" s="37" customFormat="1" ht="74.25" customHeight="1">
      <c r="A6" s="133"/>
      <c r="B6" s="133"/>
      <c r="C6" s="132" t="s">
        <v>77</v>
      </c>
      <c r="D6" s="132"/>
      <c r="E6" s="132"/>
      <c r="F6" s="143" t="s">
        <v>78</v>
      </c>
      <c r="G6" s="144"/>
      <c r="H6" s="144"/>
      <c r="I6" s="143" t="s">
        <v>79</v>
      </c>
      <c r="J6" s="144"/>
      <c r="K6" s="144"/>
      <c r="L6" s="140"/>
      <c r="M6" s="141"/>
      <c r="N6" s="142"/>
    </row>
    <row r="7" spans="1:14" ht="15">
      <c r="A7" s="133"/>
      <c r="B7" s="133"/>
      <c r="C7" s="38" t="s">
        <v>201</v>
      </c>
      <c r="D7" s="38" t="s">
        <v>207</v>
      </c>
      <c r="E7" s="38" t="s">
        <v>242</v>
      </c>
      <c r="F7" s="38" t="s">
        <v>201</v>
      </c>
      <c r="G7" s="38" t="s">
        <v>207</v>
      </c>
      <c r="H7" s="38" t="s">
        <v>242</v>
      </c>
      <c r="I7" s="38" t="s">
        <v>201</v>
      </c>
      <c r="J7" s="38" t="s">
        <v>207</v>
      </c>
      <c r="K7" s="38" t="s">
        <v>242</v>
      </c>
      <c r="L7" s="38" t="s">
        <v>201</v>
      </c>
      <c r="M7" s="38" t="s">
        <v>207</v>
      </c>
      <c r="N7" s="38" t="s">
        <v>242</v>
      </c>
    </row>
    <row r="8" spans="1:14" s="37" customFormat="1" ht="15">
      <c r="A8" s="133"/>
      <c r="B8" s="133"/>
      <c r="C8" s="39" t="s">
        <v>80</v>
      </c>
      <c r="D8" s="39" t="s">
        <v>80</v>
      </c>
      <c r="E8" s="39" t="s">
        <v>80</v>
      </c>
      <c r="F8" s="40" t="s">
        <v>6</v>
      </c>
      <c r="G8" s="40" t="s">
        <v>6</v>
      </c>
      <c r="H8" s="40" t="s">
        <v>6</v>
      </c>
      <c r="I8" s="40" t="s">
        <v>6</v>
      </c>
      <c r="J8" s="40" t="s">
        <v>6</v>
      </c>
      <c r="K8" s="40" t="s">
        <v>6</v>
      </c>
      <c r="L8" s="40" t="s">
        <v>6</v>
      </c>
      <c r="M8" s="40" t="s">
        <v>6</v>
      </c>
      <c r="N8" s="40" t="s">
        <v>6</v>
      </c>
    </row>
    <row r="9" spans="1:14" ht="15">
      <c r="A9" s="41">
        <v>1</v>
      </c>
      <c r="B9" s="41">
        <f>A9+1</f>
        <v>2</v>
      </c>
      <c r="C9" s="41">
        <v>4</v>
      </c>
      <c r="D9" s="41">
        <v>5</v>
      </c>
      <c r="E9" s="41">
        <f>D9+1</f>
        <v>6</v>
      </c>
      <c r="F9" s="41">
        <v>7</v>
      </c>
      <c r="G9" s="41">
        <v>8</v>
      </c>
      <c r="H9" s="41">
        <f>G9+1</f>
        <v>9</v>
      </c>
      <c r="I9" s="41">
        <v>10</v>
      </c>
      <c r="J9" s="41">
        <v>11</v>
      </c>
      <c r="K9" s="41">
        <f>J9+1</f>
        <v>12</v>
      </c>
      <c r="L9" s="41">
        <f>K9+1</f>
        <v>13</v>
      </c>
      <c r="M9" s="41">
        <f>L9+1</f>
        <v>14</v>
      </c>
      <c r="N9" s="41">
        <f>M9+1</f>
        <v>15</v>
      </c>
    </row>
    <row r="10" spans="1:15" ht="43.5">
      <c r="A10" s="41" t="s">
        <v>81</v>
      </c>
      <c r="B10" s="38" t="s">
        <v>82</v>
      </c>
      <c r="C10" s="42">
        <v>1034080.3773584907</v>
      </c>
      <c r="D10" s="42">
        <v>727033.0188679246</v>
      </c>
      <c r="E10" s="42"/>
      <c r="F10" s="42">
        <v>8</v>
      </c>
      <c r="G10" s="42">
        <v>17</v>
      </c>
      <c r="H10" s="42"/>
      <c r="I10" s="42">
        <v>342</v>
      </c>
      <c r="J10" s="42">
        <v>7182</v>
      </c>
      <c r="K10" s="42"/>
      <c r="L10" s="42">
        <v>129260.04716981134</v>
      </c>
      <c r="M10" s="42">
        <v>42766.648168701446</v>
      </c>
      <c r="N10" s="42" t="e">
        <f>E10/H10</f>
        <v>#DIV/0!</v>
      </c>
      <c r="O10" s="69"/>
    </row>
    <row r="11" spans="1:14" ht="57.75">
      <c r="A11" s="41" t="s">
        <v>83</v>
      </c>
      <c r="B11" s="38" t="s">
        <v>84</v>
      </c>
      <c r="C11" s="42">
        <v>736719.6226415094</v>
      </c>
      <c r="D11" s="42">
        <v>517966.98113207537</v>
      </c>
      <c r="E11" s="42"/>
      <c r="F11" s="42">
        <v>8</v>
      </c>
      <c r="G11" s="42">
        <v>13</v>
      </c>
      <c r="H11" s="42"/>
      <c r="I11" s="42">
        <v>342</v>
      </c>
      <c r="J11" s="42">
        <v>1182</v>
      </c>
      <c r="K11" s="42"/>
      <c r="L11" s="42">
        <v>92089.95283018867</v>
      </c>
      <c r="M11" s="42">
        <v>39843.613933236564</v>
      </c>
      <c r="N11" s="42" t="e">
        <f>E11/H11</f>
        <v>#DIV/0!</v>
      </c>
    </row>
    <row r="12" spans="3:14" ht="15">
      <c r="C12" s="69"/>
      <c r="D12" s="69"/>
      <c r="E12" s="69"/>
      <c r="I12" s="69"/>
      <c r="J12" s="69"/>
      <c r="K12" s="69"/>
      <c r="L12" s="69"/>
      <c r="M12" s="69"/>
      <c r="N12" s="69"/>
    </row>
    <row r="13" spans="3:9" ht="15">
      <c r="C13" s="36"/>
      <c r="D13" s="36"/>
      <c r="E13" s="36"/>
      <c r="I13" s="69"/>
    </row>
    <row r="14" spans="1:24" ht="15">
      <c r="A14" s="59"/>
      <c r="B14" s="59" t="s">
        <v>153</v>
      </c>
      <c r="C14" s="59"/>
      <c r="D14" s="59"/>
      <c r="E14" s="59" t="s">
        <v>163</v>
      </c>
      <c r="F14" s="59"/>
      <c r="G14" s="59" t="s">
        <v>154</v>
      </c>
      <c r="H14" s="59" t="s">
        <v>164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5">
      <c r="A15" s="59"/>
      <c r="B15" s="59" t="s">
        <v>155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</sheetData>
  <sheetProtection/>
  <mergeCells count="8">
    <mergeCell ref="B2:N2"/>
    <mergeCell ref="A5:A8"/>
    <mergeCell ref="B5:B8"/>
    <mergeCell ref="C5:K5"/>
    <mergeCell ref="L5:N6"/>
    <mergeCell ref="C6:E6"/>
    <mergeCell ref="F6:H6"/>
    <mergeCell ref="I6:K6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49"/>
  <sheetViews>
    <sheetView view="pageBreakPreview" zoomScale="115" zoomScaleSheetLayoutView="115" zoomScalePageLayoutView="0" workbookViewId="0" topLeftCell="A1">
      <pane ySplit="6" topLeftCell="A37" activePane="bottomLeft" state="frozen"/>
      <selection pane="topLeft" activeCell="A1" sqref="A1"/>
      <selection pane="bottomLeft" activeCell="I43" sqref="I43"/>
    </sheetView>
  </sheetViews>
  <sheetFormatPr defaultColWidth="9.140625" defaultRowHeight="15"/>
  <cols>
    <col min="1" max="1" width="30.421875" style="86" customWidth="1"/>
    <col min="2" max="4" width="12.140625" style="86" customWidth="1"/>
    <col min="5" max="5" width="16.8515625" style="86" customWidth="1"/>
    <col min="6" max="7" width="15.8515625" style="86" bestFit="1" customWidth="1"/>
    <col min="8" max="10" width="12.140625" style="86" customWidth="1"/>
    <col min="11" max="16384" width="9.140625" style="86" customWidth="1"/>
  </cols>
  <sheetData>
    <row r="1" spans="1:10" ht="27.75" customHeight="1">
      <c r="A1" s="217" t="s">
        <v>247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7" ht="15">
      <c r="A2" s="21"/>
      <c r="B2" s="21"/>
      <c r="C2" s="21"/>
      <c r="D2" s="21"/>
      <c r="E2" s="21"/>
      <c r="F2" s="21"/>
      <c r="G2" s="21"/>
    </row>
    <row r="3" spans="1:10" ht="15">
      <c r="A3" s="218" t="s">
        <v>0</v>
      </c>
      <c r="B3" s="190" t="s">
        <v>3</v>
      </c>
      <c r="C3" s="219"/>
      <c r="D3" s="219"/>
      <c r="E3" s="190" t="s">
        <v>31</v>
      </c>
      <c r="F3" s="190"/>
      <c r="G3" s="190"/>
      <c r="H3" s="190" t="s">
        <v>32</v>
      </c>
      <c r="I3" s="190"/>
      <c r="J3" s="190"/>
    </row>
    <row r="4" spans="1:10" ht="15">
      <c r="A4" s="218"/>
      <c r="B4" s="88" t="str">
        <f>'КЛ СВОД'!B5</f>
        <v>2020 г.</v>
      </c>
      <c r="C4" s="88" t="str">
        <f>'КЛ СВОД'!C5</f>
        <v>2021 г.</v>
      </c>
      <c r="D4" s="88" t="str">
        <f>'КЛ СВОД'!D5</f>
        <v>2022 г.</v>
      </c>
      <c r="E4" s="88" t="str">
        <f>'КЛ СВОД'!E5</f>
        <v>2020 г.</v>
      </c>
      <c r="F4" s="88" t="str">
        <f>'КЛ СВОД'!F5</f>
        <v>2021 г.</v>
      </c>
      <c r="G4" s="88" t="str">
        <f>'КЛ СВОД'!G5</f>
        <v>2022 г.</v>
      </c>
      <c r="H4" s="88" t="str">
        <f>'КЛ СВОД'!H5</f>
        <v>2020 г.</v>
      </c>
      <c r="I4" s="88" t="str">
        <f>'КЛ СВОД'!I5</f>
        <v>2021 г.</v>
      </c>
      <c r="J4" s="88" t="str">
        <f>'КЛ СВОД'!J5</f>
        <v>2022 г.</v>
      </c>
    </row>
    <row r="5" spans="1:10" ht="15">
      <c r="A5" s="218"/>
      <c r="B5" s="87" t="s">
        <v>6</v>
      </c>
      <c r="C5" s="87" t="s">
        <v>6</v>
      </c>
      <c r="D5" s="87" t="s">
        <v>6</v>
      </c>
      <c r="E5" s="87" t="s">
        <v>6</v>
      </c>
      <c r="F5" s="87" t="s">
        <v>6</v>
      </c>
      <c r="G5" s="87" t="s">
        <v>6</v>
      </c>
      <c r="H5" s="87" t="s">
        <v>6</v>
      </c>
      <c r="I5" s="87" t="s">
        <v>6</v>
      </c>
      <c r="J5" s="87" t="s">
        <v>6</v>
      </c>
    </row>
    <row r="6" spans="1:10" ht="15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30" customHeight="1">
      <c r="A7" s="216" t="s">
        <v>33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ht="30">
      <c r="A8" s="32" t="s">
        <v>34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ht="30">
      <c r="A9" s="32" t="s">
        <v>35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</row>
    <row r="10" spans="1:10" ht="30">
      <c r="A10" s="32" t="s">
        <v>36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  <row r="11" spans="1:10" ht="30">
      <c r="A11" s="32" t="s">
        <v>37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ht="30">
      <c r="A12" s="32" t="s">
        <v>38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ht="15">
      <c r="A13" s="32" t="s">
        <v>39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ht="15">
      <c r="A14" s="102" t="s">
        <v>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15">
      <c r="A15" s="216" t="s">
        <v>40</v>
      </c>
      <c r="B15" s="216"/>
      <c r="C15" s="216"/>
      <c r="D15" s="216"/>
      <c r="E15" s="216"/>
      <c r="F15" s="216"/>
      <c r="G15" s="216"/>
      <c r="H15" s="216"/>
      <c r="I15" s="216"/>
      <c r="J15" s="216"/>
    </row>
    <row r="16" spans="1:10" ht="32.25" customHeight="1">
      <c r="A16" s="32" t="s">
        <v>41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30">
      <c r="A17" s="32" t="s">
        <v>42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</row>
    <row r="18" spans="1:10" ht="32.25" customHeight="1">
      <c r="A18" s="32" t="s">
        <v>43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16.5" customHeight="1">
      <c r="A19" s="32" t="s">
        <v>44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ht="16.5" customHeight="1">
      <c r="A20" s="32" t="s">
        <v>45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ht="15">
      <c r="A21" s="102" t="s">
        <v>9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</row>
    <row r="22" spans="1:10" ht="17.25" customHeight="1">
      <c r="A22" s="220" t="s">
        <v>46</v>
      </c>
      <c r="B22" s="221"/>
      <c r="C22" s="221"/>
      <c r="D22" s="221"/>
      <c r="E22" s="222"/>
      <c r="F22" s="222"/>
      <c r="G22" s="222"/>
      <c r="H22" s="222"/>
      <c r="I22" s="222"/>
      <c r="J22" s="223"/>
    </row>
    <row r="23" spans="1:10" ht="30" customHeight="1">
      <c r="A23" s="32" t="s">
        <v>47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29.25" customHeight="1">
      <c r="A24" s="32" t="s">
        <v>48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35.25" customHeight="1">
      <c r="A25" s="32" t="s">
        <v>49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29.25" customHeight="1">
      <c r="A26" s="32" t="s">
        <v>50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</row>
    <row r="27" spans="1:10" ht="15">
      <c r="A27" s="102" t="s">
        <v>9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</row>
    <row r="28" spans="1:10" ht="15">
      <c r="A28" s="216" t="s">
        <v>51</v>
      </c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 ht="37.5" customHeight="1">
      <c r="A29" s="32" t="s">
        <v>52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0" ht="32.25" customHeight="1">
      <c r="A30" s="32" t="s">
        <v>43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1:10" ht="27" customHeight="1">
      <c r="A31" s="32" t="s">
        <v>44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0" ht="28.5" customHeight="1">
      <c r="A32" s="32" t="s">
        <v>45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 ht="15">
      <c r="A33" s="102" t="s">
        <v>9</v>
      </c>
      <c r="B33" s="104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</row>
    <row r="34" spans="1:10" ht="16.5" customHeight="1">
      <c r="A34" s="224" t="s">
        <v>53</v>
      </c>
      <c r="B34" s="225"/>
      <c r="C34" s="225"/>
      <c r="D34" s="225"/>
      <c r="E34" s="226"/>
      <c r="F34" s="226"/>
      <c r="G34" s="226"/>
      <c r="H34" s="226"/>
      <c r="I34" s="226"/>
      <c r="J34" s="226"/>
    </row>
    <row r="35" spans="1:10" ht="27" customHeight="1">
      <c r="A35" s="32" t="s">
        <v>47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37.5" customHeight="1">
      <c r="A36" s="32" t="s">
        <v>48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 ht="31.5" customHeight="1">
      <c r="A37" s="32" t="s">
        <v>49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 ht="25.5" customHeight="1">
      <c r="A38" s="32" t="s">
        <v>50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</row>
    <row r="39" spans="1:10" ht="16.5" customHeight="1">
      <c r="A39" s="102" t="s">
        <v>9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</row>
    <row r="40" spans="1:10" ht="16.5" customHeight="1">
      <c r="A40" s="216" t="s">
        <v>54</v>
      </c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0" ht="29.25" customHeight="1">
      <c r="A41" s="32" t="s">
        <v>52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</row>
    <row r="42" spans="1:10" ht="29.25" customHeight="1">
      <c r="A42" s="32" t="s">
        <v>43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 ht="29.25" customHeight="1">
      <c r="A43" s="32" t="s">
        <v>44</v>
      </c>
      <c r="B43" s="32">
        <v>0</v>
      </c>
      <c r="C43" s="32">
        <v>0</v>
      </c>
      <c r="D43" s="32">
        <v>1</v>
      </c>
      <c r="E43" s="32">
        <v>0</v>
      </c>
      <c r="F43" s="32">
        <v>0</v>
      </c>
      <c r="G43" s="32">
        <v>8229635.78</v>
      </c>
      <c r="H43" s="32">
        <v>0</v>
      </c>
      <c r="I43" s="32">
        <v>0</v>
      </c>
      <c r="J43" s="32">
        <v>666</v>
      </c>
    </row>
    <row r="44" spans="1:10" ht="15">
      <c r="A44" s="32" t="s">
        <v>45</v>
      </c>
      <c r="B44" s="32">
        <v>1</v>
      </c>
      <c r="C44" s="32">
        <v>2</v>
      </c>
      <c r="D44" s="32"/>
      <c r="E44" s="32">
        <v>13595913.18</v>
      </c>
      <c r="F44" s="32">
        <v>23266383.11</v>
      </c>
      <c r="G44" s="32"/>
      <c r="H44" s="32">
        <v>2434.44</v>
      </c>
      <c r="I44" s="32">
        <v>2486.2</v>
      </c>
      <c r="J44" s="32"/>
    </row>
    <row r="45" spans="1:10" ht="15">
      <c r="A45" s="102" t="s">
        <v>9</v>
      </c>
      <c r="B45" s="104">
        <v>1</v>
      </c>
      <c r="C45" s="104">
        <v>2</v>
      </c>
      <c r="D45" s="104"/>
      <c r="E45" s="104">
        <f aca="true" t="shared" si="0" ref="E45:J45">SUM(E41:E44)</f>
        <v>13595913.18</v>
      </c>
      <c r="F45" s="104">
        <f t="shared" si="0"/>
        <v>23266383.11</v>
      </c>
      <c r="G45" s="104">
        <f t="shared" si="0"/>
        <v>8229635.78</v>
      </c>
      <c r="H45" s="104">
        <f t="shared" si="0"/>
        <v>2434.44</v>
      </c>
      <c r="I45" s="104">
        <f t="shared" si="0"/>
        <v>2486.2</v>
      </c>
      <c r="J45" s="104">
        <f t="shared" si="0"/>
        <v>666</v>
      </c>
    </row>
    <row r="48" spans="1:24" s="93" customFormat="1" ht="15">
      <c r="A48" s="59"/>
      <c r="B48" s="59" t="s">
        <v>153</v>
      </c>
      <c r="C48" s="59"/>
      <c r="D48" s="59"/>
      <c r="E48" s="59" t="s">
        <v>163</v>
      </c>
      <c r="F48" s="59"/>
      <c r="G48" s="59" t="s">
        <v>154</v>
      </c>
      <c r="H48" s="59" t="s">
        <v>164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s="93" customFormat="1" ht="15">
      <c r="A49" s="59"/>
      <c r="B49" s="59" t="s">
        <v>155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</sheetData>
  <sheetProtection/>
  <mergeCells count="11">
    <mergeCell ref="A15:J15"/>
    <mergeCell ref="A22:J22"/>
    <mergeCell ref="A28:J28"/>
    <mergeCell ref="A34:J34"/>
    <mergeCell ref="A40:J40"/>
    <mergeCell ref="A7:J7"/>
    <mergeCell ref="A1:J1"/>
    <mergeCell ref="A3:A5"/>
    <mergeCell ref="B3:D3"/>
    <mergeCell ref="E3:G3"/>
    <mergeCell ref="H3:J3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7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7.28125" style="86" customWidth="1"/>
    <col min="2" max="2" width="29.00390625" style="86" customWidth="1"/>
    <col min="3" max="3" width="20.57421875" style="86" customWidth="1"/>
    <col min="4" max="5" width="17.8515625" style="86" customWidth="1"/>
    <col min="6" max="6" width="14.8515625" style="86" customWidth="1"/>
    <col min="7" max="7" width="14.57421875" style="86" customWidth="1"/>
    <col min="8" max="8" width="14.7109375" style="86" bestFit="1" customWidth="1"/>
    <col min="9" max="9" width="15.8515625" style="86" bestFit="1" customWidth="1"/>
    <col min="10" max="10" width="15.00390625" style="86" bestFit="1" customWidth="1"/>
    <col min="11" max="11" width="16.28125" style="86" customWidth="1"/>
    <col min="12" max="16384" width="9.140625" style="86" customWidth="1"/>
  </cols>
  <sheetData>
    <row r="1" spans="2:11" ht="36.75" customHeight="1">
      <c r="B1" s="185" t="s">
        <v>247</v>
      </c>
      <c r="C1" s="185"/>
      <c r="D1" s="185"/>
      <c r="E1" s="185"/>
      <c r="F1" s="185"/>
      <c r="G1" s="185"/>
      <c r="H1" s="186"/>
      <c r="I1" s="186"/>
      <c r="J1" s="186"/>
      <c r="K1" s="186"/>
    </row>
    <row r="2" spans="2:9" ht="15">
      <c r="B2" s="2"/>
      <c r="C2" s="2"/>
      <c r="D2" s="2"/>
      <c r="E2" s="2"/>
      <c r="F2" s="2"/>
      <c r="G2" s="2"/>
      <c r="H2" s="2"/>
      <c r="I2" s="2"/>
    </row>
    <row r="3" spans="1:11" ht="31.5" customHeight="1">
      <c r="A3" s="194" t="s">
        <v>10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45">
      <c r="A4" s="94"/>
      <c r="B4" s="95" t="s">
        <v>55</v>
      </c>
      <c r="C4" s="95" t="s">
        <v>56</v>
      </c>
      <c r="D4" s="95" t="s">
        <v>57</v>
      </c>
      <c r="E4" s="95" t="s">
        <v>58</v>
      </c>
      <c r="F4" s="95" t="s">
        <v>32</v>
      </c>
      <c r="G4" s="95" t="s">
        <v>13</v>
      </c>
      <c r="H4" s="95" t="s">
        <v>32</v>
      </c>
      <c r="I4" s="95" t="s">
        <v>13</v>
      </c>
      <c r="J4" s="95" t="s">
        <v>32</v>
      </c>
      <c r="K4" s="95" t="s">
        <v>13</v>
      </c>
    </row>
    <row r="5" spans="1:11" ht="15">
      <c r="A5" s="94"/>
      <c r="B5" s="96"/>
      <c r="C5" s="96"/>
      <c r="D5" s="96"/>
      <c r="E5" s="96"/>
      <c r="F5" s="227" t="s">
        <v>201</v>
      </c>
      <c r="G5" s="228"/>
      <c r="H5" s="227" t="s">
        <v>207</v>
      </c>
      <c r="I5" s="228"/>
      <c r="J5" s="227" t="s">
        <v>242</v>
      </c>
      <c r="K5" s="228"/>
    </row>
    <row r="6" spans="1:11" s="106" customFormat="1" ht="56.25" customHeight="1">
      <c r="A6" s="95" t="s">
        <v>14</v>
      </c>
      <c r="B6" s="95" t="s">
        <v>15</v>
      </c>
      <c r="C6" s="95" t="s">
        <v>5</v>
      </c>
      <c r="D6" s="95" t="s">
        <v>6</v>
      </c>
      <c r="E6" s="95" t="s">
        <v>6</v>
      </c>
      <c r="F6" s="95" t="s">
        <v>6</v>
      </c>
      <c r="G6" s="90" t="s">
        <v>6</v>
      </c>
      <c r="H6" s="90" t="s">
        <v>6</v>
      </c>
      <c r="I6" s="90" t="s">
        <v>6</v>
      </c>
      <c r="J6" s="90" t="s">
        <v>6</v>
      </c>
      <c r="K6" s="90" t="s">
        <v>6</v>
      </c>
    </row>
    <row r="7" spans="1:1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12.75" customHeight="1">
      <c r="A8" s="14">
        <v>1</v>
      </c>
      <c r="B8" s="14" t="s">
        <v>212</v>
      </c>
      <c r="C8" s="14" t="s">
        <v>215</v>
      </c>
      <c r="D8" s="14">
        <v>2</v>
      </c>
      <c r="E8" s="14">
        <v>1250</v>
      </c>
      <c r="F8" s="14"/>
      <c r="G8" s="14"/>
      <c r="H8" s="14">
        <v>1436</v>
      </c>
      <c r="I8" s="14">
        <v>11976.82474</v>
      </c>
      <c r="J8" s="14"/>
      <c r="K8" s="72"/>
    </row>
    <row r="9" spans="1:11" ht="12.75" customHeight="1">
      <c r="A9" s="14">
        <v>2</v>
      </c>
      <c r="B9" s="14" t="s">
        <v>213</v>
      </c>
      <c r="C9" s="14" t="s">
        <v>215</v>
      </c>
      <c r="D9" s="14">
        <v>2</v>
      </c>
      <c r="E9" s="14">
        <v>1000</v>
      </c>
      <c r="F9" s="14"/>
      <c r="G9" s="14"/>
      <c r="H9" s="14">
        <v>1050.2</v>
      </c>
      <c r="I9" s="14">
        <v>11289.55837</v>
      </c>
      <c r="J9" s="14"/>
      <c r="K9" s="72"/>
    </row>
    <row r="10" spans="1:11" ht="12.75" customHeight="1">
      <c r="A10" s="14">
        <v>3</v>
      </c>
      <c r="B10" s="14" t="s">
        <v>214</v>
      </c>
      <c r="C10" s="14" t="s">
        <v>215</v>
      </c>
      <c r="D10" s="14">
        <v>4</v>
      </c>
      <c r="E10" s="14">
        <v>1250</v>
      </c>
      <c r="F10" s="14">
        <v>2434.44</v>
      </c>
      <c r="G10" s="14">
        <v>13595.91318</v>
      </c>
      <c r="H10" s="14"/>
      <c r="I10" s="72"/>
      <c r="J10" s="14"/>
      <c r="K10" s="72"/>
    </row>
    <row r="11" spans="1:11" ht="12.75" customHeight="1">
      <c r="A11" s="14">
        <v>4</v>
      </c>
      <c r="B11" s="14" t="s">
        <v>263</v>
      </c>
      <c r="C11" s="14" t="s">
        <v>215</v>
      </c>
      <c r="D11" s="14">
        <v>2</v>
      </c>
      <c r="E11" s="14">
        <v>630</v>
      </c>
      <c r="F11" s="14"/>
      <c r="G11" s="14"/>
      <c r="H11" s="14"/>
      <c r="I11" s="72"/>
      <c r="J11" s="14">
        <v>666</v>
      </c>
      <c r="K11" s="72">
        <v>8229.63578</v>
      </c>
    </row>
    <row r="12" spans="1:11" ht="12.75" customHeight="1">
      <c r="A12" s="14">
        <v>5</v>
      </c>
      <c r="B12" s="14" t="s">
        <v>264</v>
      </c>
      <c r="C12" s="14" t="s">
        <v>215</v>
      </c>
      <c r="D12" s="14">
        <v>4</v>
      </c>
      <c r="E12" s="14">
        <v>630</v>
      </c>
      <c r="F12" s="14"/>
      <c r="G12" s="14"/>
      <c r="H12" s="14"/>
      <c r="I12" s="72"/>
      <c r="J12" s="14">
        <v>1334</v>
      </c>
      <c r="K12" s="72">
        <v>11728.88106</v>
      </c>
    </row>
    <row r="13" spans="1:11" ht="15">
      <c r="A13" s="97"/>
      <c r="B13" s="98" t="s">
        <v>9</v>
      </c>
      <c r="C13" s="97">
        <v>0</v>
      </c>
      <c r="D13" s="97">
        <f>SUM(D8:D10)</f>
        <v>8</v>
      </c>
      <c r="E13" s="97">
        <v>0</v>
      </c>
      <c r="F13" s="97">
        <v>2434.44</v>
      </c>
      <c r="G13" s="97">
        <v>13595.91318</v>
      </c>
      <c r="H13" s="97">
        <v>2486.2</v>
      </c>
      <c r="I13" s="97">
        <v>23266.383110000002</v>
      </c>
      <c r="J13" s="97">
        <f>SUM(J8:J12)</f>
        <v>2000</v>
      </c>
      <c r="K13" s="97">
        <f>SUM(K8:K12)</f>
        <v>19958.51684</v>
      </c>
    </row>
    <row r="16" spans="1:24" s="93" customFormat="1" ht="15">
      <c r="A16" s="59"/>
      <c r="B16" s="59" t="s">
        <v>153</v>
      </c>
      <c r="C16" s="59"/>
      <c r="D16" s="59"/>
      <c r="E16" s="59" t="s">
        <v>163</v>
      </c>
      <c r="F16" s="59"/>
      <c r="G16" s="59" t="s">
        <v>154</v>
      </c>
      <c r="H16" s="59" t="s">
        <v>164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s="93" customFormat="1" ht="15">
      <c r="A17" s="59"/>
      <c r="B17" s="59" t="s">
        <v>155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</sheetData>
  <sheetProtection/>
  <mergeCells count="5">
    <mergeCell ref="B1:K1"/>
    <mergeCell ref="A3:K3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2"/>
  <sheetViews>
    <sheetView zoomScaleSheetLayoutView="100" zoomScalePageLayoutView="0" workbookViewId="0" topLeftCell="A1">
      <selection activeCell="L20" sqref="L20"/>
    </sheetView>
  </sheetViews>
  <sheetFormatPr defaultColWidth="9.140625" defaultRowHeight="15"/>
  <cols>
    <col min="1" max="1" width="33.421875" style="1" customWidth="1"/>
    <col min="2" max="2" width="12.28125" style="1" customWidth="1"/>
    <col min="3" max="3" width="13.28125" style="1" customWidth="1"/>
    <col min="4" max="5" width="12.57421875" style="1" customWidth="1"/>
    <col min="6" max="6" width="13.7109375" style="1" customWidth="1"/>
    <col min="7" max="7" width="13.28125" style="1" customWidth="1"/>
    <col min="8" max="10" width="13.140625" style="1" customWidth="1"/>
    <col min="11" max="16384" width="9.140625" style="1" customWidth="1"/>
  </cols>
  <sheetData>
    <row r="1" spans="1:10" ht="32.25" customHeight="1">
      <c r="A1" s="229" t="s">
        <v>248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7" ht="15">
      <c r="A2" s="21"/>
      <c r="B2" s="21"/>
      <c r="C2" s="21"/>
      <c r="D2" s="21"/>
      <c r="E2" s="21"/>
      <c r="F2" s="21"/>
      <c r="G2" s="21"/>
    </row>
    <row r="3" spans="1:7" ht="15">
      <c r="A3" s="21"/>
      <c r="B3" s="21"/>
      <c r="C3" s="21"/>
      <c r="D3" s="21"/>
      <c r="E3" s="21"/>
      <c r="F3" s="21"/>
      <c r="G3" s="21"/>
    </row>
    <row r="4" spans="1:10" ht="15">
      <c r="A4" s="230" t="s">
        <v>0</v>
      </c>
      <c r="B4" s="231" t="s">
        <v>32</v>
      </c>
      <c r="C4" s="231"/>
      <c r="D4" s="231"/>
      <c r="E4" s="231" t="s">
        <v>31</v>
      </c>
      <c r="F4" s="231"/>
      <c r="G4" s="231"/>
      <c r="H4" s="231" t="s">
        <v>3</v>
      </c>
      <c r="I4" s="231"/>
      <c r="J4" s="231"/>
    </row>
    <row r="5" spans="1:10" ht="15">
      <c r="A5" s="230"/>
      <c r="B5" s="3" t="str">
        <f>'ТП СВОД'!B4</f>
        <v>2020 г.</v>
      </c>
      <c r="C5" s="3" t="str">
        <f>'ТП СВОД'!C4</f>
        <v>2021 г.</v>
      </c>
      <c r="D5" s="3" t="str">
        <f>'ТП СВОД'!D4</f>
        <v>2022 г.</v>
      </c>
      <c r="E5" s="3" t="str">
        <f>'ТП СВОД'!E4</f>
        <v>2020 г.</v>
      </c>
      <c r="F5" s="3" t="str">
        <f>'ТП СВОД'!F4</f>
        <v>2021 г.</v>
      </c>
      <c r="G5" s="3" t="str">
        <f>'ТП СВОД'!G4</f>
        <v>2022 г.</v>
      </c>
      <c r="H5" s="3" t="str">
        <f>'ТП СВОД'!H4</f>
        <v>2020 г.</v>
      </c>
      <c r="I5" s="3" t="str">
        <f>'ТП СВОД'!I4</f>
        <v>2021 г.</v>
      </c>
      <c r="J5" s="3" t="str">
        <f>'ТП СВОД'!J4</f>
        <v>2022 г.</v>
      </c>
    </row>
    <row r="6" spans="1:10" ht="15">
      <c r="A6" s="230"/>
      <c r="B6" s="22" t="s">
        <v>6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</row>
    <row r="7" spans="1:10" ht="15">
      <c r="A7" s="23">
        <v>1</v>
      </c>
      <c r="B7" s="24">
        <v>2</v>
      </c>
      <c r="C7" s="24">
        <v>3</v>
      </c>
      <c r="D7" s="24">
        <v>4</v>
      </c>
      <c r="E7" s="23">
        <v>5</v>
      </c>
      <c r="F7" s="24">
        <v>6</v>
      </c>
      <c r="G7" s="24">
        <v>7</v>
      </c>
      <c r="H7" s="24">
        <v>8</v>
      </c>
      <c r="I7" s="23">
        <v>9</v>
      </c>
      <c r="J7" s="24">
        <v>10</v>
      </c>
    </row>
    <row r="8" spans="1:10" ht="60">
      <c r="A8" s="26" t="s">
        <v>59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47.25" customHeight="1">
      <c r="A9" s="26" t="s">
        <v>60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11">
        <v>0</v>
      </c>
      <c r="I9" s="11">
        <v>0</v>
      </c>
      <c r="J9" s="11">
        <v>0</v>
      </c>
    </row>
    <row r="11" spans="1:24" ht="15">
      <c r="A11" s="59"/>
      <c r="B11" s="59" t="s">
        <v>153</v>
      </c>
      <c r="C11" s="59"/>
      <c r="D11" s="59"/>
      <c r="E11" s="59" t="s">
        <v>163</v>
      </c>
      <c r="F11" s="59"/>
      <c r="G11" s="59" t="s">
        <v>154</v>
      </c>
      <c r="H11" s="59" t="s">
        <v>164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5">
      <c r="A12" s="59"/>
      <c r="B12" s="59" t="s">
        <v>155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</sheetData>
  <sheetProtection/>
  <mergeCells count="5">
    <mergeCell ref="A1:J1"/>
    <mergeCell ref="A4:A6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7.28125" style="86" customWidth="1"/>
    <col min="2" max="2" width="29.00390625" style="86" customWidth="1"/>
    <col min="3" max="3" width="20.57421875" style="86" customWidth="1"/>
    <col min="4" max="4" width="16.28125" style="86" customWidth="1"/>
    <col min="5" max="5" width="14.00390625" style="86" customWidth="1"/>
    <col min="6" max="6" width="17.8515625" style="86" customWidth="1"/>
    <col min="7" max="7" width="19.00390625" style="86" customWidth="1"/>
    <col min="8" max="8" width="14.57421875" style="86" customWidth="1"/>
    <col min="9" max="10" width="13.28125" style="86" customWidth="1"/>
    <col min="11" max="11" width="16.140625" style="86" customWidth="1"/>
    <col min="12" max="12" width="16.28125" style="86" customWidth="1"/>
    <col min="13" max="16384" width="9.140625" style="86" customWidth="1"/>
  </cols>
  <sheetData>
    <row r="1" spans="2:12" ht="36.75" customHeight="1">
      <c r="B1" s="217" t="s">
        <v>249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1:12" ht="31.5" customHeight="1">
      <c r="A3" s="194" t="s">
        <v>10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</row>
    <row r="4" spans="1:12" ht="60">
      <c r="A4" s="94"/>
      <c r="B4" s="95" t="s">
        <v>61</v>
      </c>
      <c r="C4" s="95" t="s">
        <v>56</v>
      </c>
      <c r="D4" s="95" t="s">
        <v>62</v>
      </c>
      <c r="E4" s="95" t="s">
        <v>57</v>
      </c>
      <c r="F4" s="95" t="s">
        <v>58</v>
      </c>
      <c r="G4" s="95" t="s">
        <v>32</v>
      </c>
      <c r="H4" s="95" t="s">
        <v>13</v>
      </c>
      <c r="I4" s="95" t="s">
        <v>32</v>
      </c>
      <c r="J4" s="95" t="s">
        <v>13</v>
      </c>
      <c r="K4" s="95" t="s">
        <v>32</v>
      </c>
      <c r="L4" s="95" t="s">
        <v>13</v>
      </c>
    </row>
    <row r="5" spans="1:12" ht="15">
      <c r="A5" s="94"/>
      <c r="B5" s="96"/>
      <c r="C5" s="96"/>
      <c r="D5" s="96"/>
      <c r="E5" s="96"/>
      <c r="F5" s="96"/>
      <c r="G5" s="227" t="s">
        <v>201</v>
      </c>
      <c r="H5" s="228"/>
      <c r="I5" s="227" t="s">
        <v>207</v>
      </c>
      <c r="J5" s="228"/>
      <c r="K5" s="227" t="s">
        <v>242</v>
      </c>
      <c r="L5" s="228"/>
    </row>
    <row r="6" spans="1:12" ht="56.25" customHeight="1">
      <c r="A6" s="88" t="s">
        <v>14</v>
      </c>
      <c r="B6" s="95" t="s">
        <v>15</v>
      </c>
      <c r="C6" s="88" t="s">
        <v>5</v>
      </c>
      <c r="D6" s="95" t="s">
        <v>6</v>
      </c>
      <c r="E6" s="95" t="s">
        <v>6</v>
      </c>
      <c r="F6" s="95" t="s">
        <v>6</v>
      </c>
      <c r="G6" s="95" t="s">
        <v>6</v>
      </c>
      <c r="H6" s="90" t="s">
        <v>6</v>
      </c>
      <c r="I6" s="90" t="s">
        <v>6</v>
      </c>
      <c r="J6" s="90" t="s">
        <v>6</v>
      </c>
      <c r="K6" s="90" t="s">
        <v>6</v>
      </c>
      <c r="L6" s="90" t="s">
        <v>6</v>
      </c>
    </row>
    <row r="7" spans="1:12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">
      <c r="A10" s="97"/>
      <c r="B10" s="98" t="s">
        <v>9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</row>
    <row r="12" spans="1:24" s="93" customFormat="1" ht="15">
      <c r="A12" s="59"/>
      <c r="B12" s="59" t="s">
        <v>153</v>
      </c>
      <c r="C12" s="59"/>
      <c r="D12" s="59"/>
      <c r="E12" s="59" t="s">
        <v>163</v>
      </c>
      <c r="F12" s="59"/>
      <c r="G12" s="59" t="s">
        <v>154</v>
      </c>
      <c r="H12" s="59" t="s">
        <v>164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s="93" customFormat="1" ht="15">
      <c r="A13" s="59"/>
      <c r="B13" s="59" t="s">
        <v>155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</sheetData>
  <sheetProtection/>
  <mergeCells count="5">
    <mergeCell ref="B1:L1"/>
    <mergeCell ref="A3:L3"/>
    <mergeCell ref="G5:H5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3"/>
  <sheetViews>
    <sheetView zoomScaleSheetLayoutView="115" zoomScalePageLayoutView="0" workbookViewId="0" topLeftCell="A1">
      <selection activeCell="L22" sqref="L22"/>
    </sheetView>
  </sheetViews>
  <sheetFormatPr defaultColWidth="9.140625" defaultRowHeight="15"/>
  <cols>
    <col min="1" max="1" width="40.8515625" style="1" customWidth="1"/>
    <col min="2" max="2" width="15.00390625" style="1" customWidth="1"/>
    <col min="3" max="4" width="12.140625" style="1" customWidth="1"/>
    <col min="5" max="5" width="12.421875" style="1" customWidth="1"/>
    <col min="6" max="6" width="13.28125" style="1" customWidth="1"/>
    <col min="7" max="7" width="13.421875" style="1" customWidth="1"/>
    <col min="8" max="10" width="11.7109375" style="1" customWidth="1"/>
    <col min="11" max="16384" width="9.140625" style="1" customWidth="1"/>
  </cols>
  <sheetData>
    <row r="1" spans="1:10" ht="29.25" customHeight="1">
      <c r="A1" s="233" t="s">
        <v>250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10" ht="15" customHeight="1">
      <c r="A4" s="234" t="s">
        <v>0</v>
      </c>
      <c r="B4" s="231" t="s">
        <v>17</v>
      </c>
      <c r="C4" s="231"/>
      <c r="D4" s="231"/>
      <c r="E4" s="231" t="s">
        <v>31</v>
      </c>
      <c r="F4" s="231"/>
      <c r="G4" s="231"/>
      <c r="H4" s="231" t="s">
        <v>63</v>
      </c>
      <c r="I4" s="231"/>
      <c r="J4" s="231"/>
    </row>
    <row r="5" spans="1:10" ht="15">
      <c r="A5" s="234"/>
      <c r="B5" s="3" t="str">
        <f>'РТП СВОД'!B5</f>
        <v>2020 г.</v>
      </c>
      <c r="C5" s="3" t="str">
        <f>'РТП СВОД'!C5</f>
        <v>2021 г.</v>
      </c>
      <c r="D5" s="3" t="str">
        <f>'РТП СВОД'!D5</f>
        <v>2022 г.</v>
      </c>
      <c r="E5" s="3" t="str">
        <f>'РТП СВОД'!E5</f>
        <v>2020 г.</v>
      </c>
      <c r="F5" s="3" t="str">
        <f>'РТП СВОД'!F5</f>
        <v>2021 г.</v>
      </c>
      <c r="G5" s="3" t="str">
        <f>'РТП СВОД'!G5</f>
        <v>2022 г.</v>
      </c>
      <c r="H5" s="3" t="str">
        <f>'РТП СВОД'!H5</f>
        <v>2020 г.</v>
      </c>
      <c r="I5" s="3" t="str">
        <f>'РТП СВОД'!I5</f>
        <v>2021 г.</v>
      </c>
      <c r="J5" s="3" t="str">
        <f>'РТП СВОД'!J5</f>
        <v>2022 г.</v>
      </c>
    </row>
    <row r="6" spans="1:10" ht="15">
      <c r="A6" s="234"/>
      <c r="B6" s="22" t="s">
        <v>6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</row>
    <row r="7" spans="1:10" ht="15">
      <c r="A7" s="23">
        <v>1</v>
      </c>
      <c r="B7" s="24">
        <v>2</v>
      </c>
      <c r="C7" s="24">
        <v>3</v>
      </c>
      <c r="D7" s="24">
        <v>4</v>
      </c>
      <c r="E7" s="23">
        <v>5</v>
      </c>
      <c r="F7" s="24">
        <v>6</v>
      </c>
      <c r="G7" s="24">
        <v>7</v>
      </c>
      <c r="H7" s="24">
        <v>8</v>
      </c>
      <c r="I7" s="23">
        <v>9</v>
      </c>
      <c r="J7" s="24">
        <v>10</v>
      </c>
    </row>
    <row r="8" spans="1:10" ht="15">
      <c r="A8" s="232" t="s">
        <v>64</v>
      </c>
      <c r="B8" s="232"/>
      <c r="C8" s="232"/>
      <c r="D8" s="232"/>
      <c r="E8" s="232"/>
      <c r="F8" s="232"/>
      <c r="G8" s="232"/>
      <c r="H8" s="232"/>
      <c r="I8" s="232"/>
      <c r="J8" s="232"/>
    </row>
    <row r="9" spans="1:10" ht="30">
      <c r="A9" s="28" t="s">
        <v>65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15">
      <c r="A10" s="29" t="s">
        <v>66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2" spans="1:24" ht="15">
      <c r="A12" s="59"/>
      <c r="B12" s="59" t="s">
        <v>153</v>
      </c>
      <c r="C12" s="59"/>
      <c r="D12" s="59"/>
      <c r="E12" s="59" t="s">
        <v>163</v>
      </c>
      <c r="F12" s="59"/>
      <c r="G12" s="59" t="s">
        <v>154</v>
      </c>
      <c r="H12" s="59" t="s">
        <v>164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5">
      <c r="A13" s="59"/>
      <c r="B13" s="59" t="s">
        <v>155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</sheetData>
  <sheetProtection/>
  <mergeCells count="6">
    <mergeCell ref="A8:J8"/>
    <mergeCell ref="A1:J1"/>
    <mergeCell ref="A4:A6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9.140625" style="1" customWidth="1"/>
    <col min="2" max="2" width="40.8515625" style="1" customWidth="1"/>
    <col min="3" max="3" width="22.7109375" style="1" customWidth="1"/>
    <col min="4" max="4" width="14.7109375" style="1" customWidth="1"/>
    <col min="5" max="5" width="15.421875" style="1" customWidth="1"/>
    <col min="6" max="6" width="16.8515625" style="1" customWidth="1"/>
    <col min="7" max="7" width="15.28125" style="1" customWidth="1"/>
    <col min="8" max="8" width="14.140625" style="1" customWidth="1"/>
    <col min="9" max="9" width="14.421875" style="1" customWidth="1"/>
    <col min="10" max="16384" width="9.140625" style="1" customWidth="1"/>
  </cols>
  <sheetData>
    <row r="1" spans="2:9" ht="29.25" customHeight="1">
      <c r="B1" s="233" t="s">
        <v>251</v>
      </c>
      <c r="C1" s="233"/>
      <c r="D1" s="233"/>
      <c r="E1" s="233"/>
      <c r="F1" s="233"/>
      <c r="G1" s="233"/>
      <c r="H1" s="233"/>
      <c r="I1" s="233"/>
    </row>
    <row r="2" spans="2:6" ht="15">
      <c r="B2" s="2"/>
      <c r="C2" s="2"/>
      <c r="D2" s="2"/>
      <c r="E2" s="2"/>
      <c r="F2" s="2"/>
    </row>
    <row r="3" spans="1:9" ht="15">
      <c r="A3" s="235" t="s">
        <v>10</v>
      </c>
      <c r="B3" s="236"/>
      <c r="C3" s="236"/>
      <c r="D3" s="236"/>
      <c r="E3" s="236"/>
      <c r="F3" s="236"/>
      <c r="G3" s="236"/>
      <c r="H3" s="236"/>
      <c r="I3" s="237"/>
    </row>
    <row r="4" spans="1:9" ht="69.75" customHeight="1">
      <c r="A4" s="11"/>
      <c r="B4" s="12" t="s">
        <v>64</v>
      </c>
      <c r="C4" s="12" t="s">
        <v>67</v>
      </c>
      <c r="D4" s="12" t="s">
        <v>2</v>
      </c>
      <c r="E4" s="12" t="s">
        <v>13</v>
      </c>
      <c r="F4" s="12" t="s">
        <v>2</v>
      </c>
      <c r="G4" s="12" t="s">
        <v>13</v>
      </c>
      <c r="H4" s="12" t="s">
        <v>2</v>
      </c>
      <c r="I4" s="12" t="s">
        <v>13</v>
      </c>
    </row>
    <row r="5" spans="1:9" ht="15">
      <c r="A5" s="11"/>
      <c r="B5" s="13"/>
      <c r="C5" s="13"/>
      <c r="D5" s="238" t="str">
        <f>'РТП 2020-2022'!G5</f>
        <v>2020 г.</v>
      </c>
      <c r="E5" s="239"/>
      <c r="F5" s="238" t="str">
        <f>'РТП 2020-2022'!I5</f>
        <v>2021 г.</v>
      </c>
      <c r="G5" s="239"/>
      <c r="H5" s="238" t="str">
        <f>'РТП 2020-2022'!K5</f>
        <v>2022 г.</v>
      </c>
      <c r="I5" s="239"/>
    </row>
    <row r="6" spans="1:9" ht="28.5">
      <c r="A6" s="12" t="s">
        <v>14</v>
      </c>
      <c r="B6" s="12" t="s">
        <v>15</v>
      </c>
      <c r="C6" s="12" t="s">
        <v>6</v>
      </c>
      <c r="D6" s="12" t="s">
        <v>6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</row>
    <row r="7" spans="1:9" ht="15">
      <c r="A7" s="14">
        <v>1</v>
      </c>
      <c r="B7" s="14">
        <v>2</v>
      </c>
      <c r="C7" s="14">
        <v>3</v>
      </c>
      <c r="D7" s="14">
        <v>6</v>
      </c>
      <c r="E7" s="14">
        <v>7</v>
      </c>
      <c r="F7" s="14">
        <v>8</v>
      </c>
      <c r="G7" s="14">
        <v>9</v>
      </c>
      <c r="H7" s="14">
        <v>10</v>
      </c>
      <c r="I7" s="14">
        <v>11</v>
      </c>
    </row>
    <row r="8" spans="1:9" ht="15">
      <c r="A8" s="14"/>
      <c r="B8" s="14"/>
      <c r="C8" s="14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10" spans="1:24" ht="15">
      <c r="A10" s="59"/>
      <c r="B10" s="59" t="s">
        <v>153</v>
      </c>
      <c r="C10" s="59"/>
      <c r="D10" s="59"/>
      <c r="E10" s="59" t="s">
        <v>163</v>
      </c>
      <c r="F10" s="59"/>
      <c r="G10" s="59" t="s">
        <v>154</v>
      </c>
      <c r="H10" s="59" t="s">
        <v>164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>
      <c r="A11" s="59"/>
      <c r="B11" s="59" t="s">
        <v>155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</sheetData>
  <sheetProtection/>
  <mergeCells count="5">
    <mergeCell ref="B1:I1"/>
    <mergeCell ref="A3:I3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2"/>
  <sheetViews>
    <sheetView zoomScaleSheetLayoutView="130" zoomScalePageLayoutView="0" workbookViewId="0" topLeftCell="A1">
      <selection activeCell="F20" sqref="F20"/>
    </sheetView>
  </sheetViews>
  <sheetFormatPr defaultColWidth="9.140625" defaultRowHeight="15"/>
  <cols>
    <col min="1" max="1" width="34.421875" style="1" customWidth="1"/>
    <col min="2" max="2" width="14.00390625" style="1" customWidth="1"/>
    <col min="3" max="3" width="15.140625" style="1" customWidth="1"/>
    <col min="4" max="4" width="12.7109375" style="1" customWidth="1"/>
    <col min="5" max="6" width="13.421875" style="1" customWidth="1"/>
    <col min="7" max="7" width="13.7109375" style="1" bestFit="1" customWidth="1"/>
    <col min="8" max="10" width="12.140625" style="1" customWidth="1"/>
    <col min="11" max="11" width="12.57421875" style="1" customWidth="1"/>
    <col min="12" max="16384" width="9.140625" style="1" customWidth="1"/>
  </cols>
  <sheetData>
    <row r="1" spans="1:10" ht="28.5" customHeight="1">
      <c r="A1" s="233" t="s">
        <v>252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10" ht="15" customHeight="1">
      <c r="A4" s="240" t="s">
        <v>0</v>
      </c>
      <c r="B4" s="231" t="s">
        <v>17</v>
      </c>
      <c r="C4" s="231"/>
      <c r="D4" s="231"/>
      <c r="E4" s="231" t="s">
        <v>31</v>
      </c>
      <c r="F4" s="231"/>
      <c r="G4" s="231"/>
      <c r="H4" s="231" t="s">
        <v>63</v>
      </c>
      <c r="I4" s="231"/>
      <c r="J4" s="231"/>
    </row>
    <row r="5" spans="1:10" ht="15">
      <c r="A5" s="241"/>
      <c r="B5" s="3" t="str">
        <f>'СП СВОД'!B5</f>
        <v>2020 г.</v>
      </c>
      <c r="C5" s="3" t="str">
        <f>'СП СВОД'!C5</f>
        <v>2021 г.</v>
      </c>
      <c r="D5" s="3" t="str">
        <f>'СП СВОД'!D5</f>
        <v>2022 г.</v>
      </c>
      <c r="E5" s="3" t="str">
        <f>'СП СВОД'!E5</f>
        <v>2020 г.</v>
      </c>
      <c r="F5" s="3" t="str">
        <f>'СП СВОД'!F5</f>
        <v>2021 г.</v>
      </c>
      <c r="G5" s="3" t="str">
        <f>'СП СВОД'!G5</f>
        <v>2022 г.</v>
      </c>
      <c r="H5" s="3" t="str">
        <f>'СП СВОД'!H5</f>
        <v>2020 г.</v>
      </c>
      <c r="I5" s="3" t="str">
        <f>'СП СВОД'!I5</f>
        <v>2021 г.</v>
      </c>
      <c r="J5" s="3" t="str">
        <f>'СП СВОД'!J5</f>
        <v>2022 г.</v>
      </c>
    </row>
    <row r="6" spans="1:10" ht="15">
      <c r="A6" s="242"/>
      <c r="B6" s="22" t="s">
        <v>6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</row>
    <row r="7" spans="1:10" ht="15">
      <c r="A7" s="30">
        <v>1</v>
      </c>
      <c r="B7" s="24">
        <v>2</v>
      </c>
      <c r="C7" s="24">
        <v>3</v>
      </c>
      <c r="D7" s="24">
        <v>4</v>
      </c>
      <c r="E7" s="23">
        <v>5</v>
      </c>
      <c r="F7" s="24">
        <v>6</v>
      </c>
      <c r="G7" s="24">
        <v>7</v>
      </c>
      <c r="H7" s="24">
        <v>8</v>
      </c>
      <c r="I7" s="30">
        <v>9</v>
      </c>
      <c r="J7" s="24">
        <v>10</v>
      </c>
    </row>
    <row r="8" spans="1:10" ht="30">
      <c r="A8" s="31" t="s">
        <v>210</v>
      </c>
      <c r="B8" s="8">
        <v>0</v>
      </c>
      <c r="C8" s="105" t="s">
        <v>238</v>
      </c>
      <c r="D8" s="11">
        <v>0</v>
      </c>
      <c r="E8" s="8">
        <v>0</v>
      </c>
      <c r="F8" s="8">
        <v>27992860.17</v>
      </c>
      <c r="G8" s="8">
        <v>0</v>
      </c>
      <c r="H8" s="8">
        <v>0</v>
      </c>
      <c r="I8" s="8">
        <v>0</v>
      </c>
      <c r="J8" s="8">
        <v>0</v>
      </c>
    </row>
    <row r="9" spans="1:10" ht="30" hidden="1">
      <c r="A9" s="32" t="s">
        <v>68</v>
      </c>
      <c r="B9" s="33"/>
      <c r="C9" s="33"/>
      <c r="D9" s="33"/>
      <c r="E9" s="33"/>
      <c r="F9" s="33"/>
      <c r="G9" s="33"/>
      <c r="H9" s="11"/>
      <c r="I9" s="11"/>
      <c r="J9" s="11"/>
    </row>
    <row r="11" spans="1:24" ht="15">
      <c r="A11" s="59"/>
      <c r="B11" s="59" t="s">
        <v>153</v>
      </c>
      <c r="C11" s="59"/>
      <c r="D11" s="59"/>
      <c r="E11" s="59" t="s">
        <v>163</v>
      </c>
      <c r="F11" s="59"/>
      <c r="G11" s="59" t="s">
        <v>154</v>
      </c>
      <c r="H11" s="59" t="s">
        <v>164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ht="15">
      <c r="A12" s="59"/>
      <c r="B12" s="59" t="s">
        <v>155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</sheetData>
  <sheetProtection/>
  <mergeCells count="5">
    <mergeCell ref="A1:J1"/>
    <mergeCell ref="A4:A6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1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1" customWidth="1"/>
    <col min="2" max="2" width="40.8515625" style="1" customWidth="1"/>
    <col min="3" max="3" width="20.57421875" style="1" customWidth="1"/>
    <col min="4" max="4" width="19.7109375" style="1" customWidth="1"/>
    <col min="5" max="5" width="22.7109375" style="1" customWidth="1"/>
    <col min="6" max="6" width="14.7109375" style="1" customWidth="1"/>
    <col min="7" max="7" width="15.421875" style="1" customWidth="1"/>
    <col min="8" max="8" width="16.8515625" style="1" customWidth="1"/>
    <col min="9" max="9" width="15.28125" style="1" customWidth="1"/>
    <col min="10" max="10" width="14.140625" style="1" customWidth="1"/>
    <col min="11" max="11" width="14.421875" style="1" customWidth="1"/>
    <col min="12" max="16384" width="9.140625" style="1" customWidth="1"/>
  </cols>
  <sheetData>
    <row r="1" spans="1:13" ht="29.25" customHeight="1">
      <c r="A1" s="233" t="s">
        <v>252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34"/>
    </row>
    <row r="2" spans="2:8" ht="15">
      <c r="B2" s="2"/>
      <c r="C2" s="2"/>
      <c r="D2" s="2"/>
      <c r="E2" s="2"/>
      <c r="F2" s="2"/>
      <c r="G2" s="2"/>
      <c r="H2" s="2"/>
    </row>
    <row r="3" spans="1:11" ht="15">
      <c r="A3" s="235" t="s">
        <v>10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69.75" customHeight="1">
      <c r="A4" s="11"/>
      <c r="B4" s="12" t="s">
        <v>69</v>
      </c>
      <c r="C4" s="12" t="s">
        <v>70</v>
      </c>
      <c r="D4" s="12" t="s">
        <v>71</v>
      </c>
      <c r="E4" s="12" t="s">
        <v>72</v>
      </c>
      <c r="F4" s="12" t="s">
        <v>2</v>
      </c>
      <c r="G4" s="12" t="s">
        <v>13</v>
      </c>
      <c r="H4" s="12" t="s">
        <v>2</v>
      </c>
      <c r="I4" s="12" t="s">
        <v>13</v>
      </c>
      <c r="J4" s="12" t="s">
        <v>2</v>
      </c>
      <c r="K4" s="12" t="s">
        <v>13</v>
      </c>
    </row>
    <row r="5" spans="1:11" ht="15">
      <c r="A5" s="11"/>
      <c r="B5" s="13"/>
      <c r="C5" s="13"/>
      <c r="D5" s="13"/>
      <c r="E5" s="13"/>
      <c r="F5" s="238" t="str">
        <f>'СП 2020-2022'!D5</f>
        <v>2020 г.</v>
      </c>
      <c r="G5" s="239"/>
      <c r="H5" s="238" t="str">
        <f>'СП 2020-2022'!F5</f>
        <v>2021 г.</v>
      </c>
      <c r="I5" s="239"/>
      <c r="J5" s="238" t="str">
        <f>'СП 2020-2022'!H5</f>
        <v>2022 г.</v>
      </c>
      <c r="K5" s="239"/>
    </row>
    <row r="6" spans="1:11" ht="28.5">
      <c r="A6" s="12" t="s">
        <v>14</v>
      </c>
      <c r="B6" s="12" t="s">
        <v>15</v>
      </c>
      <c r="C6" s="12" t="s">
        <v>6</v>
      </c>
      <c r="D6" s="12" t="s">
        <v>6</v>
      </c>
      <c r="E6" s="12" t="s">
        <v>6</v>
      </c>
      <c r="F6" s="12" t="s">
        <v>6</v>
      </c>
      <c r="G6" s="4" t="s">
        <v>6</v>
      </c>
      <c r="H6" s="4" t="s">
        <v>6</v>
      </c>
      <c r="I6" s="4" t="s">
        <v>6</v>
      </c>
      <c r="J6" s="4" t="s">
        <v>6</v>
      </c>
      <c r="K6" s="4" t="s">
        <v>6</v>
      </c>
    </row>
    <row r="7" spans="1:1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30">
      <c r="A8" s="14">
        <v>1</v>
      </c>
      <c r="B8" s="14" t="s">
        <v>208</v>
      </c>
      <c r="C8" s="14">
        <v>2</v>
      </c>
      <c r="D8" s="14">
        <v>16</v>
      </c>
      <c r="E8" s="73" t="s">
        <v>209</v>
      </c>
      <c r="F8" s="14">
        <v>0</v>
      </c>
      <c r="G8" s="14">
        <v>0</v>
      </c>
      <c r="H8" s="14" t="s">
        <v>238</v>
      </c>
      <c r="I8" s="14">
        <v>27992.8601699999</v>
      </c>
      <c r="J8" s="14">
        <v>0</v>
      </c>
      <c r="K8" s="14">
        <v>0</v>
      </c>
    </row>
    <row r="10" spans="1:24" ht="15">
      <c r="A10" s="59"/>
      <c r="B10" s="59" t="s">
        <v>153</v>
      </c>
      <c r="C10" s="59"/>
      <c r="D10" s="59"/>
      <c r="E10" s="59" t="s">
        <v>163</v>
      </c>
      <c r="F10" s="59"/>
      <c r="G10" s="59" t="s">
        <v>154</v>
      </c>
      <c r="H10" s="59" t="s">
        <v>164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ht="15">
      <c r="A11" s="59"/>
      <c r="B11" s="59" t="s">
        <v>155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</sheetData>
  <sheetProtection/>
  <mergeCells count="5">
    <mergeCell ref="A1:L1"/>
    <mergeCell ref="A3:K3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0"/>
  <sheetViews>
    <sheetView zoomScalePageLayoutView="0" workbookViewId="0" topLeftCell="A1">
      <selection activeCell="Z8" sqref="Z8"/>
    </sheetView>
  </sheetViews>
  <sheetFormatPr defaultColWidth="9.140625" defaultRowHeight="15"/>
  <cols>
    <col min="1" max="1" width="10.00390625" style="0" customWidth="1"/>
    <col min="2" max="2" width="32.00390625" style="0" customWidth="1"/>
    <col min="3" max="8" width="13.28125" style="0" customWidth="1"/>
    <col min="9" max="18" width="9.140625" style="0" hidden="1" customWidth="1"/>
  </cols>
  <sheetData>
    <row r="2" spans="2:8" ht="60.75" customHeight="1">
      <c r="B2" s="130" t="s">
        <v>243</v>
      </c>
      <c r="C2" s="130"/>
      <c r="D2" s="130"/>
      <c r="E2" s="130"/>
      <c r="F2" s="130"/>
      <c r="G2" s="130"/>
      <c r="H2" s="130"/>
    </row>
    <row r="3" spans="2:8" ht="15">
      <c r="B3" s="35"/>
      <c r="C3" s="43" t="s">
        <v>85</v>
      </c>
      <c r="D3" s="44">
        <v>14.7</v>
      </c>
      <c r="E3" s="43">
        <f>D3+D4</f>
        <v>25.2</v>
      </c>
      <c r="F3" s="35"/>
      <c r="G3" s="35"/>
      <c r="H3" s="35"/>
    </row>
    <row r="4" spans="2:8" ht="15">
      <c r="B4" s="35"/>
      <c r="C4" s="43" t="s">
        <v>86</v>
      </c>
      <c r="D4" s="44">
        <v>10.5</v>
      </c>
      <c r="E4" s="35"/>
      <c r="F4" s="35"/>
      <c r="G4" s="35"/>
      <c r="H4" s="35"/>
    </row>
    <row r="5" spans="1:8" ht="55.5" customHeight="1">
      <c r="A5" s="145" t="s">
        <v>73</v>
      </c>
      <c r="B5" s="147" t="s">
        <v>87</v>
      </c>
      <c r="C5" s="149" t="s">
        <v>88</v>
      </c>
      <c r="D5" s="150"/>
      <c r="E5" s="151"/>
      <c r="F5" s="143" t="s">
        <v>89</v>
      </c>
      <c r="G5" s="144"/>
      <c r="H5" s="144"/>
    </row>
    <row r="6" spans="1:8" ht="15">
      <c r="A6" s="146"/>
      <c r="B6" s="148"/>
      <c r="C6" s="38" t="str">
        <f>'С1 станд.'!C7</f>
        <v>2020 г.</v>
      </c>
      <c r="D6" s="38" t="str">
        <f>'С1 станд.'!D7</f>
        <v>2021 г.</v>
      </c>
      <c r="E6" s="38" t="str">
        <f>'С1 станд.'!E7</f>
        <v>2022 г.</v>
      </c>
      <c r="F6" s="38" t="str">
        <f>C6</f>
        <v>2020 г.</v>
      </c>
      <c r="G6" s="38" t="str">
        <f>D6</f>
        <v>2021 г.</v>
      </c>
      <c r="H6" s="38" t="str">
        <f>E6</f>
        <v>2022 г.</v>
      </c>
    </row>
    <row r="7" spans="1:8" ht="33.75" customHeight="1">
      <c r="A7" s="146"/>
      <c r="B7" s="148"/>
      <c r="C7" s="45" t="s">
        <v>80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</row>
    <row r="8" spans="1:8" ht="15">
      <c r="A8" s="41">
        <v>1</v>
      </c>
      <c r="B8" s="41">
        <f>A8+1</f>
        <v>2</v>
      </c>
      <c r="C8" s="41">
        <v>4</v>
      </c>
      <c r="D8" s="41">
        <v>5</v>
      </c>
      <c r="E8" s="41">
        <f>D8+1</f>
        <v>6</v>
      </c>
      <c r="F8" s="41">
        <v>8</v>
      </c>
      <c r="G8" s="41">
        <v>9</v>
      </c>
      <c r="H8" s="41">
        <f>G8+1</f>
        <v>10</v>
      </c>
    </row>
    <row r="9" spans="1:19" ht="57.75">
      <c r="A9" s="41" t="s">
        <v>81</v>
      </c>
      <c r="B9" s="38" t="s">
        <v>90</v>
      </c>
      <c r="C9" s="46">
        <v>1034.66</v>
      </c>
      <c r="D9" s="46">
        <v>727.0330188679246</v>
      </c>
      <c r="E9" s="46"/>
      <c r="F9" s="46">
        <v>737.14</v>
      </c>
      <c r="G9" s="46">
        <v>517.9669811320754</v>
      </c>
      <c r="H9" s="46"/>
      <c r="I9" s="70">
        <f>C9+F9</f>
        <v>1771.8000000000002</v>
      </c>
      <c r="J9" s="70">
        <f>D9+G9</f>
        <v>1245</v>
      </c>
      <c r="K9" s="70">
        <f>E9+H9</f>
        <v>0</v>
      </c>
      <c r="M9" s="69">
        <f>'С1 станд.'!E10+'С1 станд.'!E11</f>
        <v>0</v>
      </c>
      <c r="N9" t="e">
        <f>'С1 станд.'!E10/'Расходы по С1'!M9</f>
        <v>#DIV/0!</v>
      </c>
      <c r="S9" s="70"/>
    </row>
    <row r="10" spans="1:11" ht="15">
      <c r="A10" s="47" t="s">
        <v>91</v>
      </c>
      <c r="B10" s="48" t="s">
        <v>92</v>
      </c>
      <c r="C10" s="49">
        <v>0.58</v>
      </c>
      <c r="D10" s="49">
        <v>0</v>
      </c>
      <c r="E10" s="49"/>
      <c r="F10" s="49">
        <v>0.42</v>
      </c>
      <c r="G10" s="49">
        <v>0</v>
      </c>
      <c r="H10" s="49"/>
      <c r="I10" s="70">
        <f aca="true" t="shared" si="0" ref="I10:K13">C10+F10</f>
        <v>1</v>
      </c>
      <c r="J10" s="70">
        <f t="shared" si="0"/>
        <v>0</v>
      </c>
      <c r="K10" s="70">
        <f t="shared" si="0"/>
        <v>0</v>
      </c>
    </row>
    <row r="11" spans="1:11" ht="30">
      <c r="A11" s="47" t="s">
        <v>93</v>
      </c>
      <c r="B11" s="48" t="s">
        <v>94</v>
      </c>
      <c r="C11" s="49"/>
      <c r="D11" s="49"/>
      <c r="E11" s="49"/>
      <c r="F11" s="49"/>
      <c r="G11" s="49"/>
      <c r="H11" s="49"/>
      <c r="I11" s="70">
        <f t="shared" si="0"/>
        <v>0</v>
      </c>
      <c r="J11" s="70">
        <f t="shared" si="0"/>
        <v>0</v>
      </c>
      <c r="K11" s="70">
        <f t="shared" si="0"/>
        <v>0</v>
      </c>
    </row>
    <row r="12" spans="1:20" ht="15">
      <c r="A12" s="47" t="s">
        <v>95</v>
      </c>
      <c r="B12" s="48" t="s">
        <v>96</v>
      </c>
      <c r="C12" s="49">
        <v>687.56</v>
      </c>
      <c r="D12" s="49">
        <v>506.29528301886796</v>
      </c>
      <c r="E12" s="49"/>
      <c r="F12" s="49">
        <v>489.84</v>
      </c>
      <c r="G12" s="49">
        <v>360.70471698113204</v>
      </c>
      <c r="H12" s="49"/>
      <c r="I12" s="70">
        <f t="shared" si="0"/>
        <v>1177.3999999999999</v>
      </c>
      <c r="J12" s="70">
        <f t="shared" si="0"/>
        <v>867</v>
      </c>
      <c r="K12" s="70">
        <v>1182</v>
      </c>
      <c r="T12" s="70"/>
    </row>
    <row r="13" spans="1:11" ht="30">
      <c r="A13" s="47" t="s">
        <v>97</v>
      </c>
      <c r="B13" s="48" t="s">
        <v>98</v>
      </c>
      <c r="C13" s="49">
        <v>204.62</v>
      </c>
      <c r="D13" s="49">
        <v>121.46415094339623</v>
      </c>
      <c r="E13" s="49"/>
      <c r="F13" s="49">
        <v>145.78</v>
      </c>
      <c r="G13" s="49">
        <v>86.53584905660377</v>
      </c>
      <c r="H13" s="49"/>
      <c r="I13" s="70">
        <f t="shared" si="0"/>
        <v>350.4</v>
      </c>
      <c r="J13" s="70">
        <f t="shared" si="0"/>
        <v>208</v>
      </c>
      <c r="K13" s="70">
        <v>337</v>
      </c>
    </row>
    <row r="14" spans="1:8" ht="30">
      <c r="A14" s="47" t="s">
        <v>99</v>
      </c>
      <c r="B14" s="48" t="s">
        <v>100</v>
      </c>
      <c r="C14" s="49">
        <v>141.9</v>
      </c>
      <c r="D14" s="49">
        <v>99.27358490566039</v>
      </c>
      <c r="E14" s="49"/>
      <c r="F14" s="49">
        <v>101.1</v>
      </c>
      <c r="G14" s="49">
        <v>70.72641509433961</v>
      </c>
      <c r="H14" s="49"/>
    </row>
    <row r="15" spans="1:8" ht="30">
      <c r="A15" s="47" t="s">
        <v>101</v>
      </c>
      <c r="B15" s="48" t="s">
        <v>102</v>
      </c>
      <c r="C15" s="49"/>
      <c r="D15" s="49"/>
      <c r="E15" s="49"/>
      <c r="F15" s="49"/>
      <c r="G15" s="49"/>
      <c r="H15" s="49"/>
    </row>
    <row r="16" spans="1:8" ht="45">
      <c r="A16" s="47" t="s">
        <v>103</v>
      </c>
      <c r="B16" s="48" t="s">
        <v>104</v>
      </c>
      <c r="C16" s="49"/>
      <c r="D16" s="49"/>
      <c r="E16" s="49"/>
      <c r="F16" s="49"/>
      <c r="G16" s="49"/>
      <c r="H16" s="49"/>
    </row>
    <row r="17" spans="1:8" ht="45">
      <c r="A17" s="47" t="s">
        <v>105</v>
      </c>
      <c r="B17" s="48" t="s">
        <v>106</v>
      </c>
      <c r="C17" s="49"/>
      <c r="D17" s="49"/>
      <c r="E17" s="49"/>
      <c r="F17" s="49"/>
      <c r="G17" s="49"/>
      <c r="H17" s="49"/>
    </row>
    <row r="18" spans="1:8" ht="15">
      <c r="A18" s="47" t="s">
        <v>107</v>
      </c>
      <c r="B18" s="48" t="s">
        <v>108</v>
      </c>
      <c r="C18" s="49"/>
      <c r="D18" s="49"/>
      <c r="E18" s="49"/>
      <c r="F18" s="49"/>
      <c r="G18" s="49"/>
      <c r="H18" s="49"/>
    </row>
    <row r="19" spans="1:8" ht="30">
      <c r="A19" s="47" t="s">
        <v>109</v>
      </c>
      <c r="B19" s="48" t="s">
        <v>110</v>
      </c>
      <c r="C19" s="49"/>
      <c r="D19" s="49"/>
      <c r="E19" s="49"/>
      <c r="F19" s="49"/>
      <c r="G19" s="49"/>
      <c r="H19" s="49"/>
    </row>
    <row r="20" spans="1:8" ht="75">
      <c r="A20" s="47" t="s">
        <v>111</v>
      </c>
      <c r="B20" s="48" t="s">
        <v>112</v>
      </c>
      <c r="C20" s="49"/>
      <c r="D20" s="49"/>
      <c r="E20" s="49"/>
      <c r="F20" s="49"/>
      <c r="G20" s="49"/>
      <c r="H20" s="49"/>
    </row>
    <row r="21" spans="1:8" ht="15">
      <c r="A21" s="47" t="s">
        <v>113</v>
      </c>
      <c r="B21" s="48" t="s">
        <v>114</v>
      </c>
      <c r="C21" s="49"/>
      <c r="D21" s="49"/>
      <c r="E21" s="49"/>
      <c r="F21" s="49"/>
      <c r="G21" s="49"/>
      <c r="H21" s="49"/>
    </row>
    <row r="22" spans="1:8" ht="45">
      <c r="A22" s="47" t="s">
        <v>115</v>
      </c>
      <c r="B22" s="48" t="s">
        <v>116</v>
      </c>
      <c r="C22" s="49">
        <v>141.9</v>
      </c>
      <c r="D22" s="49">
        <v>99.27358490566039</v>
      </c>
      <c r="E22" s="49"/>
      <c r="F22" s="49">
        <v>101.1</v>
      </c>
      <c r="G22" s="49">
        <v>70.72641509433961</v>
      </c>
      <c r="H22" s="49"/>
    </row>
    <row r="23" spans="1:8" ht="31.5" customHeight="1">
      <c r="A23" s="47" t="s">
        <v>117</v>
      </c>
      <c r="B23" s="50" t="s">
        <v>118</v>
      </c>
      <c r="C23" s="51"/>
      <c r="D23" s="51"/>
      <c r="E23" s="51"/>
      <c r="F23" s="51"/>
      <c r="G23" s="51"/>
      <c r="H23" s="51"/>
    </row>
    <row r="24" spans="1:8" ht="15">
      <c r="A24" s="47" t="s">
        <v>119</v>
      </c>
      <c r="B24" s="48" t="s">
        <v>120</v>
      </c>
      <c r="C24" s="49"/>
      <c r="D24" s="49"/>
      <c r="E24" s="49"/>
      <c r="F24" s="49"/>
      <c r="G24" s="49"/>
      <c r="H24" s="49"/>
    </row>
    <row r="25" spans="1:8" ht="15">
      <c r="A25" s="47" t="s">
        <v>121</v>
      </c>
      <c r="B25" s="48" t="s">
        <v>122</v>
      </c>
      <c r="C25" s="49"/>
      <c r="D25" s="49"/>
      <c r="E25" s="49"/>
      <c r="F25" s="49"/>
      <c r="G25" s="49"/>
      <c r="H25" s="49"/>
    </row>
    <row r="26" spans="1:8" ht="15">
      <c r="A26" s="47" t="s">
        <v>123</v>
      </c>
      <c r="B26" s="48" t="s">
        <v>124</v>
      </c>
      <c r="C26" s="49"/>
      <c r="D26" s="49"/>
      <c r="E26" s="49"/>
      <c r="F26" s="49"/>
      <c r="G26" s="49"/>
      <c r="H26" s="49"/>
    </row>
    <row r="27" spans="1:8" ht="45">
      <c r="A27" s="47" t="s">
        <v>125</v>
      </c>
      <c r="B27" s="48" t="s">
        <v>126</v>
      </c>
      <c r="C27" s="49"/>
      <c r="D27" s="49"/>
      <c r="E27" s="49"/>
      <c r="F27" s="49"/>
      <c r="G27" s="49"/>
      <c r="H27" s="49"/>
    </row>
    <row r="28" spans="1:8" ht="15">
      <c r="A28" s="52"/>
      <c r="B28" s="53"/>
      <c r="C28" s="54"/>
      <c r="D28" s="54"/>
      <c r="E28" s="54"/>
      <c r="F28" s="54"/>
      <c r="G28" s="54"/>
      <c r="H28" s="54"/>
    </row>
    <row r="29" spans="1:24" ht="15">
      <c r="A29" s="59"/>
      <c r="B29" s="59" t="s">
        <v>153</v>
      </c>
      <c r="C29" s="59"/>
      <c r="D29" s="59"/>
      <c r="E29" s="59" t="s">
        <v>163</v>
      </c>
      <c r="F29" s="59"/>
      <c r="G29" s="59" t="s">
        <v>154</v>
      </c>
      <c r="H29" s="59" t="s">
        <v>164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15">
      <c r="A30" s="59"/>
      <c r="B30" s="59" t="s">
        <v>155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</sheetData>
  <sheetProtection/>
  <mergeCells count="5">
    <mergeCell ref="B2:H2"/>
    <mergeCell ref="A5:A7"/>
    <mergeCell ref="B5:B7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3"/>
  <sheetViews>
    <sheetView view="pageBreakPreview" zoomScale="70" zoomScaleSheetLayoutView="70" zoomScalePageLayoutView="0" workbookViewId="0" topLeftCell="A1">
      <selection activeCell="HS18" sqref="HS18"/>
    </sheetView>
  </sheetViews>
  <sheetFormatPr defaultColWidth="0.85546875" defaultRowHeight="15"/>
  <cols>
    <col min="1" max="52" width="0.85546875" style="74" customWidth="1"/>
    <col min="53" max="53" width="43.8515625" style="74" customWidth="1"/>
    <col min="54" max="72" width="0.85546875" style="74" customWidth="1"/>
    <col min="73" max="73" width="17.28125" style="74" customWidth="1"/>
    <col min="74" max="74" width="0.42578125" style="74" customWidth="1"/>
    <col min="75" max="75" width="11.57421875" style="74" hidden="1" customWidth="1"/>
    <col min="76" max="76" width="8.8515625" style="74" hidden="1" customWidth="1"/>
    <col min="77" max="77" width="6.7109375" style="74" customWidth="1"/>
    <col min="78" max="78" width="6.421875" style="74" customWidth="1"/>
    <col min="79" max="79" width="9.140625" style="74" customWidth="1"/>
    <col min="80" max="80" width="4.7109375" style="74" customWidth="1"/>
    <col min="81" max="81" width="15.140625" style="74" hidden="1" customWidth="1"/>
    <col min="82" max="82" width="16.8515625" style="74" hidden="1" customWidth="1"/>
    <col min="83" max="83" width="0.85546875" style="74" hidden="1" customWidth="1"/>
    <col min="84" max="84" width="0.9921875" style="74" customWidth="1"/>
    <col min="85" max="16384" width="0.85546875" style="74" customWidth="1"/>
  </cols>
  <sheetData>
    <row r="1" spans="67:82" s="84" customFormat="1" ht="12.75"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</row>
    <row r="2" spans="67:82" s="84" customFormat="1" ht="32.25" customHeight="1"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</row>
    <row r="3" s="84" customFormat="1" ht="5.25" customHeight="1"/>
    <row r="4" spans="67:82" s="85" customFormat="1" ht="12"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</row>
    <row r="5" spans="67:82" s="85" customFormat="1" ht="12"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</row>
    <row r="6" s="84" customFormat="1" ht="12.75"/>
    <row r="7" s="83" customFormat="1" ht="9.75" customHeight="1"/>
    <row r="8" s="83" customFormat="1" ht="10.5" customHeight="1"/>
    <row r="9" spans="1:82" s="81" customFormat="1" ht="18.75">
      <c r="A9" s="160" t="s">
        <v>200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</row>
    <row r="10" spans="1:82" s="81" customFormat="1" ht="36.75" customHeight="1">
      <c r="A10" s="163" t="s">
        <v>199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</row>
    <row r="11" spans="36:78" s="81" customFormat="1" ht="18.75">
      <c r="AJ11" s="82"/>
      <c r="AK11" s="160" t="s">
        <v>198</v>
      </c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</row>
    <row r="12" spans="37:78" ht="14.25" customHeight="1">
      <c r="AK12" s="170" t="s">
        <v>197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</row>
    <row r="13" spans="41:77" s="81" customFormat="1" ht="18.75">
      <c r="AO13" s="156" t="s">
        <v>253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</row>
    <row r="15" spans="1:82" s="78" customFormat="1" ht="57" customHeight="1">
      <c r="A15" s="154" t="s">
        <v>196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 t="s">
        <v>195</v>
      </c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 t="s">
        <v>194</v>
      </c>
      <c r="BV15" s="154"/>
      <c r="BW15" s="154"/>
      <c r="BX15" s="154"/>
      <c r="BY15" s="154"/>
      <c r="BZ15" s="154"/>
      <c r="CA15" s="154"/>
      <c r="CB15" s="154"/>
      <c r="CC15" s="154"/>
      <c r="CD15" s="154"/>
    </row>
    <row r="16" spans="1:84" s="78" customFormat="1" ht="33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 t="s">
        <v>193</v>
      </c>
      <c r="BV16" s="154"/>
      <c r="BW16" s="154"/>
      <c r="BX16" s="154"/>
      <c r="BY16" s="154"/>
      <c r="BZ16" s="154" t="s">
        <v>192</v>
      </c>
      <c r="CA16" s="154"/>
      <c r="CB16" s="154"/>
      <c r="CC16" s="154"/>
      <c r="CD16" s="154"/>
      <c r="CF16" s="80"/>
    </row>
    <row r="17" spans="1:82" s="78" customFormat="1" ht="1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171"/>
      <c r="BV17" s="172"/>
      <c r="BW17" s="172"/>
      <c r="BX17" s="172"/>
      <c r="BY17" s="173"/>
      <c r="BZ17" s="171"/>
      <c r="CA17" s="172"/>
      <c r="CB17" s="172"/>
      <c r="CC17" s="172"/>
      <c r="CD17" s="173"/>
    </row>
    <row r="18" spans="1:84" s="75" customFormat="1" ht="132" customHeight="1">
      <c r="A18" s="155" t="s">
        <v>191</v>
      </c>
      <c r="B18" s="155"/>
      <c r="C18" s="155"/>
      <c r="D18" s="155"/>
      <c r="E18" s="155"/>
      <c r="F18" s="155"/>
      <c r="G18" s="155"/>
      <c r="H18" s="155"/>
      <c r="I18" s="161" t="s">
        <v>190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55" t="s">
        <v>174</v>
      </c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7"/>
      <c r="BV18" s="158"/>
      <c r="BW18" s="158"/>
      <c r="BX18" s="158"/>
      <c r="BY18" s="159"/>
      <c r="BZ18" s="157"/>
      <c r="CA18" s="158"/>
      <c r="CB18" s="158"/>
      <c r="CC18" s="158"/>
      <c r="CD18" s="159"/>
      <c r="CF18" s="77"/>
    </row>
    <row r="19" spans="1:84" s="75" customFormat="1" ht="46.5" customHeight="1">
      <c r="A19" s="155" t="s">
        <v>189</v>
      </c>
      <c r="B19" s="155"/>
      <c r="C19" s="155"/>
      <c r="D19" s="155"/>
      <c r="E19" s="155"/>
      <c r="F19" s="155"/>
      <c r="G19" s="155"/>
      <c r="H19" s="155"/>
      <c r="I19" s="161" t="s">
        <v>188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55" t="s">
        <v>174</v>
      </c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7"/>
      <c r="BV19" s="158"/>
      <c r="BW19" s="158"/>
      <c r="BX19" s="158"/>
      <c r="BY19" s="159"/>
      <c r="BZ19" s="157"/>
      <c r="CA19" s="158"/>
      <c r="CB19" s="158"/>
      <c r="CC19" s="158"/>
      <c r="CD19" s="159"/>
      <c r="CF19" s="77"/>
    </row>
    <row r="20" spans="1:84" s="75" customFormat="1" ht="46.5" customHeight="1">
      <c r="A20" s="155" t="s">
        <v>187</v>
      </c>
      <c r="B20" s="155"/>
      <c r="C20" s="155"/>
      <c r="D20" s="155"/>
      <c r="E20" s="155"/>
      <c r="F20" s="155"/>
      <c r="G20" s="155"/>
      <c r="H20" s="155"/>
      <c r="I20" s="161" t="s">
        <v>186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55" t="s">
        <v>174</v>
      </c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7"/>
      <c r="BV20" s="158"/>
      <c r="BW20" s="158"/>
      <c r="BX20" s="158"/>
      <c r="BY20" s="159"/>
      <c r="BZ20" s="157"/>
      <c r="CA20" s="158"/>
      <c r="CB20" s="158"/>
      <c r="CC20" s="158"/>
      <c r="CD20" s="159"/>
      <c r="CF20" s="77"/>
    </row>
    <row r="21" spans="1:82" s="75" customFormat="1" ht="73.5" customHeight="1">
      <c r="A21" s="155" t="s">
        <v>185</v>
      </c>
      <c r="B21" s="155"/>
      <c r="C21" s="155"/>
      <c r="D21" s="155"/>
      <c r="E21" s="155"/>
      <c r="F21" s="155"/>
      <c r="G21" s="155"/>
      <c r="H21" s="155"/>
      <c r="I21" s="161" t="s">
        <v>184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55" t="s">
        <v>174</v>
      </c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67"/>
      <c r="BV21" s="168"/>
      <c r="BW21" s="168"/>
      <c r="BX21" s="168"/>
      <c r="BY21" s="169"/>
      <c r="BZ21" s="167"/>
      <c r="CA21" s="168"/>
      <c r="CB21" s="168"/>
      <c r="CC21" s="168"/>
      <c r="CD21" s="169"/>
    </row>
    <row r="22" spans="1:82" s="75" customFormat="1" ht="75.75" customHeight="1">
      <c r="A22" s="155" t="s">
        <v>183</v>
      </c>
      <c r="B22" s="155"/>
      <c r="C22" s="155"/>
      <c r="D22" s="155"/>
      <c r="E22" s="155"/>
      <c r="F22" s="155"/>
      <c r="G22" s="155"/>
      <c r="H22" s="155"/>
      <c r="I22" s="161" t="s">
        <v>182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55" t="s">
        <v>174</v>
      </c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67"/>
      <c r="BV22" s="168"/>
      <c r="BW22" s="168"/>
      <c r="BX22" s="168"/>
      <c r="BY22" s="169"/>
      <c r="BZ22" s="167"/>
      <c r="CA22" s="168"/>
      <c r="CB22" s="168"/>
      <c r="CC22" s="168"/>
      <c r="CD22" s="169"/>
    </row>
    <row r="23" spans="1:82" s="75" customFormat="1" ht="102" customHeight="1">
      <c r="A23" s="164" t="s">
        <v>181</v>
      </c>
      <c r="B23" s="165"/>
      <c r="C23" s="165"/>
      <c r="D23" s="165"/>
      <c r="E23" s="165"/>
      <c r="F23" s="165"/>
      <c r="G23" s="165"/>
      <c r="H23" s="166"/>
      <c r="I23" s="161" t="s">
        <v>180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5" t="s">
        <v>177</v>
      </c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67"/>
      <c r="BV23" s="168"/>
      <c r="BW23" s="168"/>
      <c r="BX23" s="168"/>
      <c r="BY23" s="169"/>
      <c r="BZ23" s="167"/>
      <c r="CA23" s="168"/>
      <c r="CB23" s="168"/>
      <c r="CC23" s="168"/>
      <c r="CD23" s="169"/>
    </row>
    <row r="24" spans="1:82" s="75" customFormat="1" ht="106.5" customHeight="1">
      <c r="A24" s="164" t="s">
        <v>179</v>
      </c>
      <c r="B24" s="165"/>
      <c r="C24" s="165"/>
      <c r="D24" s="165"/>
      <c r="E24" s="165"/>
      <c r="F24" s="165"/>
      <c r="G24" s="165"/>
      <c r="H24" s="166"/>
      <c r="I24" s="161" t="s">
        <v>178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55" t="s">
        <v>177</v>
      </c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76"/>
      <c r="BV24" s="76"/>
      <c r="BW24" s="76"/>
      <c r="BX24" s="76"/>
      <c r="BY24" s="76"/>
      <c r="BZ24" s="76"/>
      <c r="CA24" s="76"/>
      <c r="CB24" s="76"/>
      <c r="CC24" s="76"/>
      <c r="CD24" s="76"/>
    </row>
    <row r="25" spans="1:82" s="75" customFormat="1" ht="72.75" customHeight="1">
      <c r="A25" s="164" t="s">
        <v>176</v>
      </c>
      <c r="B25" s="165"/>
      <c r="C25" s="165"/>
      <c r="D25" s="165"/>
      <c r="E25" s="165"/>
      <c r="F25" s="165"/>
      <c r="G25" s="165"/>
      <c r="H25" s="166"/>
      <c r="I25" s="161" t="s">
        <v>175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4" t="s">
        <v>174</v>
      </c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6"/>
      <c r="BU25" s="76"/>
      <c r="BV25" s="76"/>
      <c r="BW25" s="76"/>
      <c r="BX25" s="76"/>
      <c r="BY25" s="76"/>
      <c r="BZ25" s="76"/>
      <c r="CA25" s="76"/>
      <c r="CB25" s="76"/>
      <c r="CC25" s="76"/>
      <c r="CD25" s="76"/>
    </row>
    <row r="26" spans="1:82" s="75" customFormat="1" ht="72.75" customHeight="1">
      <c r="A26" s="164" t="s">
        <v>173</v>
      </c>
      <c r="B26" s="165"/>
      <c r="C26" s="165"/>
      <c r="D26" s="165"/>
      <c r="E26" s="165"/>
      <c r="F26" s="165"/>
      <c r="G26" s="165"/>
      <c r="H26" s="166"/>
      <c r="I26" s="161" t="s">
        <v>172</v>
      </c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4" t="s">
        <v>167</v>
      </c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6"/>
      <c r="BU26" s="76"/>
      <c r="BV26" s="76"/>
      <c r="BW26" s="76"/>
      <c r="BX26" s="76"/>
      <c r="BY26" s="76"/>
      <c r="BZ26" s="76"/>
      <c r="CA26" s="76"/>
      <c r="CB26" s="76"/>
      <c r="CC26" s="76"/>
      <c r="CD26" s="76"/>
    </row>
    <row r="27" spans="1:82" s="75" customFormat="1" ht="57.75" customHeight="1">
      <c r="A27" s="164" t="s">
        <v>171</v>
      </c>
      <c r="B27" s="165"/>
      <c r="C27" s="165"/>
      <c r="D27" s="165"/>
      <c r="E27" s="165"/>
      <c r="F27" s="165"/>
      <c r="G27" s="165"/>
      <c r="H27" s="166"/>
      <c r="I27" s="161" t="s">
        <v>170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4" t="s">
        <v>167</v>
      </c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6"/>
      <c r="BU27" s="76"/>
      <c r="BV27" s="76"/>
      <c r="BW27" s="76"/>
      <c r="BX27" s="76"/>
      <c r="BY27" s="76"/>
      <c r="BZ27" s="76"/>
      <c r="CA27" s="76"/>
      <c r="CB27" s="76"/>
      <c r="CC27" s="76"/>
      <c r="CD27" s="76"/>
    </row>
    <row r="28" spans="1:82" s="75" customFormat="1" ht="57.75" customHeight="1">
      <c r="A28" s="164" t="s">
        <v>169</v>
      </c>
      <c r="B28" s="165"/>
      <c r="C28" s="165"/>
      <c r="D28" s="165"/>
      <c r="E28" s="165"/>
      <c r="F28" s="165"/>
      <c r="G28" s="165"/>
      <c r="H28" s="166"/>
      <c r="I28" s="161" t="s">
        <v>168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4" t="s">
        <v>167</v>
      </c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6"/>
      <c r="BU28" s="76"/>
      <c r="BV28" s="76"/>
      <c r="BW28" s="76"/>
      <c r="BX28" s="76"/>
      <c r="BY28" s="76"/>
      <c r="BZ28" s="76"/>
      <c r="CA28" s="76"/>
      <c r="CB28" s="76"/>
      <c r="CC28" s="76"/>
      <c r="CD28" s="76"/>
    </row>
    <row r="29" ht="20.25" customHeight="1"/>
    <row r="30" spans="1:82" ht="44.25" customHeight="1">
      <c r="A30" s="175" t="s">
        <v>166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</row>
    <row r="31" ht="3" customHeight="1"/>
    <row r="32" spans="1:81" ht="15">
      <c r="A32" s="59"/>
      <c r="B32" s="174" t="s">
        <v>203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</row>
    <row r="33" spans="2:81" ht="15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</row>
  </sheetData>
  <sheetProtection/>
  <mergeCells count="63">
    <mergeCell ref="B32:CC33"/>
    <mergeCell ref="A30:CD30"/>
    <mergeCell ref="A21:H21"/>
    <mergeCell ref="I21:BA21"/>
    <mergeCell ref="BB21:BT21"/>
    <mergeCell ref="I24:BA24"/>
    <mergeCell ref="I25:BA25"/>
    <mergeCell ref="I27:BA27"/>
    <mergeCell ref="BB27:BT27"/>
    <mergeCell ref="A23:H23"/>
    <mergeCell ref="A27:H27"/>
    <mergeCell ref="I26:BA26"/>
    <mergeCell ref="BB26:BT26"/>
    <mergeCell ref="A26:H26"/>
    <mergeCell ref="BB25:BT25"/>
    <mergeCell ref="I22:BA22"/>
    <mergeCell ref="BZ17:CD17"/>
    <mergeCell ref="BZ19:CD19"/>
    <mergeCell ref="A24:H24"/>
    <mergeCell ref="A22:H22"/>
    <mergeCell ref="BB23:BT23"/>
    <mergeCell ref="BZ22:CD22"/>
    <mergeCell ref="BB24:BT24"/>
    <mergeCell ref="BB22:BT22"/>
    <mergeCell ref="BU21:BY21"/>
    <mergeCell ref="BU23:BY23"/>
    <mergeCell ref="BB20:BT20"/>
    <mergeCell ref="A20:H20"/>
    <mergeCell ref="I20:BA20"/>
    <mergeCell ref="I23:BA23"/>
    <mergeCell ref="BB19:BT19"/>
    <mergeCell ref="A10:CD10"/>
    <mergeCell ref="A28:H28"/>
    <mergeCell ref="I28:BA28"/>
    <mergeCell ref="BB28:BT28"/>
    <mergeCell ref="BU20:BY20"/>
    <mergeCell ref="BZ20:CD20"/>
    <mergeCell ref="BZ21:CD21"/>
    <mergeCell ref="BZ23:CD23"/>
    <mergeCell ref="BU22:BY22"/>
    <mergeCell ref="AK11:BZ11"/>
    <mergeCell ref="A15:BA16"/>
    <mergeCell ref="AK12:BZ12"/>
    <mergeCell ref="BZ16:CD16"/>
    <mergeCell ref="BB18:BT18"/>
    <mergeCell ref="A25:H25"/>
    <mergeCell ref="BU17:BY17"/>
    <mergeCell ref="BO1:CD1"/>
    <mergeCell ref="BO4:CD4"/>
    <mergeCell ref="BO5:CD5"/>
    <mergeCell ref="BU16:BY16"/>
    <mergeCell ref="A19:H19"/>
    <mergeCell ref="A18:H18"/>
    <mergeCell ref="AO13:BY13"/>
    <mergeCell ref="BU18:BY18"/>
    <mergeCell ref="BZ18:CD18"/>
    <mergeCell ref="A9:CD9"/>
    <mergeCell ref="I18:BA18"/>
    <mergeCell ref="BO2:CD2"/>
    <mergeCell ref="BU15:CD15"/>
    <mergeCell ref="BB15:BT16"/>
    <mergeCell ref="I19:BA19"/>
    <mergeCell ref="BU19:BY1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1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6.00390625" style="0" customWidth="1"/>
    <col min="2" max="2" width="37.8515625" style="0" customWidth="1"/>
    <col min="3" max="5" width="13.7109375" style="0" customWidth="1"/>
    <col min="6" max="6" width="12.8515625" style="0" customWidth="1"/>
    <col min="7" max="7" width="13.28125" style="0" customWidth="1"/>
    <col min="8" max="8" width="12.7109375" style="0" customWidth="1"/>
  </cols>
  <sheetData>
    <row r="2" spans="2:8" ht="15.75">
      <c r="B2" s="130" t="s">
        <v>241</v>
      </c>
      <c r="C2" s="130"/>
      <c r="D2" s="130"/>
      <c r="E2" s="130"/>
      <c r="F2" s="131"/>
      <c r="G2" s="131"/>
      <c r="H2" s="131"/>
    </row>
    <row r="3" spans="2:8" ht="15">
      <c r="B3" s="35"/>
      <c r="C3" s="35"/>
      <c r="D3" s="35"/>
      <c r="E3" s="35"/>
      <c r="F3" s="35"/>
      <c r="G3" s="35"/>
      <c r="H3" s="35"/>
    </row>
    <row r="4" spans="2:8" ht="15">
      <c r="B4" s="35"/>
      <c r="C4" s="35"/>
      <c r="D4" s="35"/>
      <c r="E4" s="35"/>
      <c r="F4" s="35"/>
      <c r="G4" s="35"/>
      <c r="H4" s="35"/>
    </row>
    <row r="5" spans="1:8" ht="15" customHeight="1">
      <c r="A5" s="132" t="s">
        <v>73</v>
      </c>
      <c r="B5" s="132" t="s">
        <v>74</v>
      </c>
      <c r="C5" s="116" t="s">
        <v>254</v>
      </c>
      <c r="D5" s="117"/>
      <c r="E5" s="117"/>
      <c r="F5" s="117"/>
      <c r="G5" s="117"/>
      <c r="H5" s="118"/>
    </row>
    <row r="6" spans="1:8" s="37" customFormat="1" ht="74.25" customHeight="1">
      <c r="A6" s="133"/>
      <c r="B6" s="133"/>
      <c r="C6" s="143" t="s">
        <v>78</v>
      </c>
      <c r="D6" s="144"/>
      <c r="E6" s="144"/>
      <c r="F6" s="143" t="s">
        <v>79</v>
      </c>
      <c r="G6" s="144"/>
      <c r="H6" s="144"/>
    </row>
    <row r="7" spans="1:8" ht="15">
      <c r="A7" s="133"/>
      <c r="B7" s="133"/>
      <c r="C7" s="38" t="s">
        <v>201</v>
      </c>
      <c r="D7" s="38" t="s">
        <v>207</v>
      </c>
      <c r="E7" s="38" t="s">
        <v>242</v>
      </c>
      <c r="F7" s="38" t="s">
        <v>201</v>
      </c>
      <c r="G7" s="38" t="s">
        <v>207</v>
      </c>
      <c r="H7" s="38" t="s">
        <v>242</v>
      </c>
    </row>
    <row r="8" spans="1:8" s="37" customFormat="1" ht="15">
      <c r="A8" s="133"/>
      <c r="B8" s="133"/>
      <c r="C8" s="40" t="s">
        <v>6</v>
      </c>
      <c r="D8" s="40" t="s">
        <v>6</v>
      </c>
      <c r="E8" s="40" t="s">
        <v>6</v>
      </c>
      <c r="F8" s="40" t="s">
        <v>6</v>
      </c>
      <c r="G8" s="40" t="s">
        <v>6</v>
      </c>
      <c r="H8" s="40" t="s">
        <v>6</v>
      </c>
    </row>
    <row r="9" spans="1:8" ht="15">
      <c r="A9" s="41">
        <v>1</v>
      </c>
      <c r="B9" s="41">
        <f>A9+1</f>
        <v>2</v>
      </c>
      <c r="C9" s="41">
        <v>3</v>
      </c>
      <c r="D9" s="41">
        <f>C9+1</f>
        <v>4</v>
      </c>
      <c r="E9" s="41">
        <f>D9+1</f>
        <v>5</v>
      </c>
      <c r="F9" s="41">
        <f>E9+1</f>
        <v>6</v>
      </c>
      <c r="G9" s="41">
        <f>F9+1</f>
        <v>7</v>
      </c>
      <c r="H9" s="41">
        <f>G9+1</f>
        <v>8</v>
      </c>
    </row>
    <row r="10" spans="1:9" ht="43.5">
      <c r="A10" s="41" t="s">
        <v>81</v>
      </c>
      <c r="B10" s="38" t="s">
        <v>82</v>
      </c>
      <c r="C10" s="42">
        <v>8</v>
      </c>
      <c r="D10" s="42">
        <v>17</v>
      </c>
      <c r="E10" s="42">
        <v>5</v>
      </c>
      <c r="F10" s="42">
        <v>342</v>
      </c>
      <c r="G10" s="42">
        <v>7182</v>
      </c>
      <c r="H10" s="42">
        <v>76.7</v>
      </c>
      <c r="I10" s="69"/>
    </row>
    <row r="11" spans="1:8" ht="57.75">
      <c r="A11" s="41" t="s">
        <v>83</v>
      </c>
      <c r="B11" s="38" t="s">
        <v>84</v>
      </c>
      <c r="C11" s="42">
        <v>8</v>
      </c>
      <c r="D11" s="42">
        <v>13</v>
      </c>
      <c r="E11" s="42">
        <v>6</v>
      </c>
      <c r="F11" s="42">
        <v>342</v>
      </c>
      <c r="G11" s="42">
        <v>1182</v>
      </c>
      <c r="H11" s="42">
        <v>2076.7</v>
      </c>
    </row>
    <row r="12" spans="6:8" ht="15">
      <c r="F12" s="69"/>
      <c r="G12" s="69"/>
      <c r="H12" s="69"/>
    </row>
    <row r="13" ht="15">
      <c r="F13" s="69"/>
    </row>
    <row r="14" spans="1:18" ht="15">
      <c r="A14" s="59"/>
      <c r="B14" s="59" t="s">
        <v>153</v>
      </c>
      <c r="C14" s="59"/>
      <c r="D14" s="59" t="s">
        <v>154</v>
      </c>
      <c r="E14" s="59" t="s">
        <v>164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5">
      <c r="A15" s="59"/>
      <c r="B15" s="59" t="s">
        <v>155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</sheetData>
  <sheetProtection/>
  <mergeCells count="5">
    <mergeCell ref="B2:H2"/>
    <mergeCell ref="A5:A8"/>
    <mergeCell ref="B5:B8"/>
    <mergeCell ref="C6:E6"/>
    <mergeCell ref="F6:H6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8"/>
  <sheetViews>
    <sheetView zoomScale="85" zoomScaleNormal="85" zoomScalePageLayoutView="0" workbookViewId="0" topLeftCell="A7">
      <selection activeCell="X15" sqref="X15"/>
    </sheetView>
  </sheetViews>
  <sheetFormatPr defaultColWidth="9.140625" defaultRowHeight="15"/>
  <cols>
    <col min="1" max="6" width="18.421875" style="0" customWidth="1"/>
    <col min="7" max="15" width="12.7109375" style="0" customWidth="1"/>
    <col min="16" max="16" width="17.8515625" style="0" customWidth="1"/>
    <col min="17" max="18" width="12.7109375" style="0" customWidth="1"/>
    <col min="19" max="19" width="25.421875" style="0" customWidth="1"/>
    <col min="20" max="24" width="18.421875" style="0" customWidth="1"/>
    <col min="25" max="25" width="0" style="0" hidden="1" customWidth="1"/>
    <col min="26" max="27" width="14.57421875" style="0" hidden="1" customWidth="1"/>
    <col min="28" max="28" width="7.140625" style="0" hidden="1" customWidth="1"/>
    <col min="29" max="29" width="13.140625" style="0" hidden="1" customWidth="1"/>
    <col min="30" max="42" width="0" style="0" hidden="1" customWidth="1"/>
  </cols>
  <sheetData>
    <row r="1" ht="15">
      <c r="X1" s="55"/>
    </row>
    <row r="2" spans="1:24" ht="20.25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5" ht="21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56"/>
    </row>
    <row r="4" spans="1:25" ht="15">
      <c r="A4" s="174" t="s">
        <v>129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57"/>
    </row>
    <row r="5" spans="1:25" ht="21">
      <c r="A5" s="178" t="s">
        <v>239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56"/>
    </row>
    <row r="6" spans="1:24" ht="2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69" customHeight="1">
      <c r="A7" s="176" t="s">
        <v>14</v>
      </c>
      <c r="B7" s="176" t="s">
        <v>130</v>
      </c>
      <c r="C7" s="176" t="s">
        <v>131</v>
      </c>
      <c r="D7" s="176" t="s">
        <v>132</v>
      </c>
      <c r="E7" s="176" t="s">
        <v>133</v>
      </c>
      <c r="F7" s="176" t="s">
        <v>134</v>
      </c>
      <c r="G7" s="176" t="s">
        <v>135</v>
      </c>
      <c r="H7" s="176"/>
      <c r="I7" s="176"/>
      <c r="J7" s="176"/>
      <c r="K7" s="176"/>
      <c r="L7" s="176"/>
      <c r="M7" s="176" t="s">
        <v>136</v>
      </c>
      <c r="N7" s="176"/>
      <c r="O7" s="176"/>
      <c r="P7" s="176"/>
      <c r="Q7" s="176"/>
      <c r="R7" s="176"/>
      <c r="S7" s="176" t="s">
        <v>137</v>
      </c>
      <c r="T7" s="176"/>
      <c r="U7" s="176"/>
      <c r="V7" s="176"/>
      <c r="W7" s="176"/>
      <c r="X7" s="176" t="s">
        <v>159</v>
      </c>
    </row>
    <row r="8" spans="1:24" ht="21.75" customHeight="1">
      <c r="A8" s="176"/>
      <c r="B8" s="176"/>
      <c r="C8" s="176"/>
      <c r="D8" s="176"/>
      <c r="E8" s="176"/>
      <c r="F8" s="176"/>
      <c r="G8" s="176" t="s">
        <v>138</v>
      </c>
      <c r="H8" s="176"/>
      <c r="I8" s="176" t="s">
        <v>139</v>
      </c>
      <c r="J8" s="176"/>
      <c r="K8" s="176" t="s">
        <v>140</v>
      </c>
      <c r="L8" s="176"/>
      <c r="M8" s="176" t="s">
        <v>138</v>
      </c>
      <c r="N8" s="176"/>
      <c r="O8" s="176" t="s">
        <v>139</v>
      </c>
      <c r="P8" s="176"/>
      <c r="Q8" s="176" t="s">
        <v>140</v>
      </c>
      <c r="R8" s="176"/>
      <c r="S8" s="60" t="s">
        <v>141</v>
      </c>
      <c r="T8" s="60" t="s">
        <v>142</v>
      </c>
      <c r="U8" s="60" t="s">
        <v>143</v>
      </c>
      <c r="V8" s="60" t="s">
        <v>144</v>
      </c>
      <c r="W8" s="60" t="s">
        <v>145</v>
      </c>
      <c r="X8" s="176"/>
    </row>
    <row r="9" spans="1:29" ht="124.5" customHeight="1">
      <c r="A9" s="176"/>
      <c r="B9" s="176"/>
      <c r="C9" s="176"/>
      <c r="D9" s="176"/>
      <c r="E9" s="176"/>
      <c r="F9" s="176"/>
      <c r="G9" s="60" t="s">
        <v>146</v>
      </c>
      <c r="H9" s="60" t="s">
        <v>147</v>
      </c>
      <c r="I9" s="60" t="s">
        <v>146</v>
      </c>
      <c r="J9" s="60" t="s">
        <v>147</v>
      </c>
      <c r="K9" s="60" t="s">
        <v>146</v>
      </c>
      <c r="L9" s="60" t="s">
        <v>147</v>
      </c>
      <c r="M9" s="60" t="s">
        <v>146</v>
      </c>
      <c r="N9" s="60" t="s">
        <v>147</v>
      </c>
      <c r="O9" s="60" t="s">
        <v>146</v>
      </c>
      <c r="P9" s="60" t="s">
        <v>147</v>
      </c>
      <c r="Q9" s="60" t="s">
        <v>146</v>
      </c>
      <c r="R9" s="60" t="s">
        <v>147</v>
      </c>
      <c r="S9" s="61" t="s">
        <v>148</v>
      </c>
      <c r="T9" s="61" t="s">
        <v>149</v>
      </c>
      <c r="U9" s="61" t="s">
        <v>150</v>
      </c>
      <c r="V9" s="61" t="s">
        <v>151</v>
      </c>
      <c r="W9" s="61" t="s">
        <v>152</v>
      </c>
      <c r="X9" s="176"/>
      <c r="Z9" s="71" t="s">
        <v>160</v>
      </c>
      <c r="AA9" s="71" t="s">
        <v>161</v>
      </c>
      <c r="AC9" t="s">
        <v>162</v>
      </c>
    </row>
    <row r="10" spans="1:24" ht="1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62">
        <v>18</v>
      </c>
      <c r="S10" s="62">
        <v>19</v>
      </c>
      <c r="T10" s="62">
        <v>20</v>
      </c>
      <c r="U10" s="62">
        <v>21</v>
      </c>
      <c r="V10" s="62">
        <v>22</v>
      </c>
      <c r="W10" s="62">
        <v>23</v>
      </c>
      <c r="X10" s="62">
        <v>24</v>
      </c>
    </row>
    <row r="11" spans="1:29" s="110" customFormat="1" ht="30">
      <c r="A11" s="66">
        <v>1</v>
      </c>
      <c r="B11" s="109" t="s">
        <v>230</v>
      </c>
      <c r="C11" s="109"/>
      <c r="D11" s="109" t="s">
        <v>231</v>
      </c>
      <c r="E11" s="66">
        <v>2434.44</v>
      </c>
      <c r="F11" s="66">
        <v>0.4</v>
      </c>
      <c r="G11" s="66"/>
      <c r="H11" s="66"/>
      <c r="I11" s="66"/>
      <c r="J11" s="66"/>
      <c r="K11" s="66"/>
      <c r="L11" s="66"/>
      <c r="M11" s="66"/>
      <c r="N11" s="66"/>
      <c r="O11" s="66">
        <v>0.27</v>
      </c>
      <c r="P11" s="66" t="s">
        <v>220</v>
      </c>
      <c r="Q11" s="66"/>
      <c r="R11" s="66"/>
      <c r="S11" s="109" t="s">
        <v>232</v>
      </c>
      <c r="T11" s="66"/>
      <c r="U11" s="66"/>
      <c r="V11" s="66"/>
      <c r="W11" s="66"/>
      <c r="X11" s="72">
        <v>33023.65575</v>
      </c>
      <c r="Z11" s="111"/>
      <c r="AA11" s="111"/>
      <c r="AC11" s="112"/>
    </row>
    <row r="12" spans="1:27" s="67" customFormat="1" ht="15">
      <c r="A12" s="120"/>
      <c r="B12" s="64" t="s">
        <v>202</v>
      </c>
      <c r="C12" s="64"/>
      <c r="D12" s="64"/>
      <c r="E12" s="120">
        <f>E11</f>
        <v>2434.44</v>
      </c>
      <c r="F12" s="120"/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8">
        <f>X11</f>
        <v>33023.65575</v>
      </c>
      <c r="Y12" s="68" t="e">
        <f>Y11+#REF!+#REF!</f>
        <v>#REF!</v>
      </c>
      <c r="Z12" s="68" t="e">
        <f>Z11+#REF!+#REF!</f>
        <v>#REF!</v>
      </c>
      <c r="AA12" s="68" t="e">
        <f>AA11+#REF!+#REF!</f>
        <v>#REF!</v>
      </c>
    </row>
    <row r="13" spans="1:24" s="37" customFormat="1" ht="60">
      <c r="A13" s="66">
        <v>2</v>
      </c>
      <c r="B13" s="115" t="s">
        <v>233</v>
      </c>
      <c r="C13" s="115"/>
      <c r="D13" s="115" t="s">
        <v>234</v>
      </c>
      <c r="E13" s="109">
        <v>2152.7</v>
      </c>
      <c r="F13" s="66">
        <v>0.4</v>
      </c>
      <c r="G13" s="114"/>
      <c r="H13" s="114"/>
      <c r="I13" s="114"/>
      <c r="J13" s="114"/>
      <c r="K13" s="114"/>
      <c r="L13" s="114"/>
      <c r="M13" s="114"/>
      <c r="N13" s="114"/>
      <c r="O13" s="114">
        <v>9.36</v>
      </c>
      <c r="P13" s="115" t="s">
        <v>235</v>
      </c>
      <c r="Q13" s="114"/>
      <c r="R13" s="114"/>
      <c r="S13" s="109" t="s">
        <v>236</v>
      </c>
      <c r="T13" s="114"/>
      <c r="U13" s="115" t="s">
        <v>237</v>
      </c>
      <c r="V13" s="114"/>
      <c r="W13" s="114"/>
      <c r="X13" s="127">
        <v>204589.88711</v>
      </c>
    </row>
    <row r="14" spans="1:27" s="67" customFormat="1" ht="15">
      <c r="A14" s="120"/>
      <c r="B14" s="64" t="s">
        <v>229</v>
      </c>
      <c r="C14" s="64"/>
      <c r="D14" s="64"/>
      <c r="E14" s="124">
        <f>E13</f>
        <v>2152.7</v>
      </c>
      <c r="F14" s="120"/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113">
        <f>X13</f>
        <v>204589.88711</v>
      </c>
      <c r="Y14" s="68">
        <f>Y13</f>
        <v>0</v>
      </c>
      <c r="Z14" s="68">
        <f>Z13</f>
        <v>0</v>
      </c>
      <c r="AA14" s="68">
        <f>AA13</f>
        <v>0</v>
      </c>
    </row>
    <row r="15" spans="1:29" s="110" customFormat="1" ht="60">
      <c r="A15" s="66">
        <v>3</v>
      </c>
      <c r="B15" s="109" t="s">
        <v>256</v>
      </c>
      <c r="C15" s="109"/>
      <c r="D15" s="115" t="s">
        <v>255</v>
      </c>
      <c r="E15" s="66">
        <v>2000</v>
      </c>
      <c r="F15" s="66">
        <v>0.4</v>
      </c>
      <c r="G15" s="66"/>
      <c r="H15" s="66"/>
      <c r="I15" s="66"/>
      <c r="J15" s="66"/>
      <c r="K15" s="66"/>
      <c r="L15" s="66"/>
      <c r="M15" s="66"/>
      <c r="N15" s="66"/>
      <c r="O15" s="66">
        <v>0.7644</v>
      </c>
      <c r="P15" s="66" t="s">
        <v>257</v>
      </c>
      <c r="Q15" s="66"/>
      <c r="R15" s="66"/>
      <c r="S15" s="109" t="s">
        <v>258</v>
      </c>
      <c r="T15" s="66"/>
      <c r="U15" s="66"/>
      <c r="V15" s="66"/>
      <c r="W15" s="66"/>
      <c r="X15" s="72">
        <v>28134.9943</v>
      </c>
      <c r="Z15" s="111"/>
      <c r="AA15" s="111"/>
      <c r="AC15" s="112"/>
    </row>
    <row r="16" spans="1:27" s="123" customFormat="1" ht="15">
      <c r="A16" s="121"/>
      <c r="B16" s="121" t="s">
        <v>240</v>
      </c>
      <c r="C16" s="121"/>
      <c r="D16" s="121"/>
      <c r="E16" s="125">
        <f>E15</f>
        <v>2000</v>
      </c>
      <c r="F16" s="121"/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2">
        <f>X15</f>
        <v>28134.9943</v>
      </c>
      <c r="Y16" s="122" t="e">
        <f>Y15+#REF!+#REF!</f>
        <v>#REF!</v>
      </c>
      <c r="Z16" s="122" t="e">
        <f>Z15+#REF!+#REF!</f>
        <v>#REF!</v>
      </c>
      <c r="AA16" s="122" t="e">
        <f>AA15+#REF!+#REF!</f>
        <v>#REF!</v>
      </c>
    </row>
    <row r="17" spans="1:24" ht="15">
      <c r="A17" s="63"/>
      <c r="B17" s="64"/>
      <c r="C17" s="64"/>
      <c r="D17" s="64"/>
      <c r="E17" s="126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>
      <c r="A18" s="63"/>
      <c r="B18" s="64"/>
      <c r="C18" s="64"/>
      <c r="D18" s="64"/>
      <c r="E18" s="126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15">
      <c r="A22" s="59"/>
      <c r="B22" s="59" t="s">
        <v>153</v>
      </c>
      <c r="C22" s="59"/>
      <c r="D22" s="59"/>
      <c r="E22" s="59" t="s">
        <v>163</v>
      </c>
      <c r="F22" s="59"/>
      <c r="G22" s="59" t="s">
        <v>154</v>
      </c>
      <c r="H22" s="59" t="s">
        <v>164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15">
      <c r="A23" s="59"/>
      <c r="B23" s="59" t="s">
        <v>155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ht="15">
      <c r="F24" s="65"/>
    </row>
    <row r="25" spans="2:7" ht="15">
      <c r="B25" s="35" t="s">
        <v>156</v>
      </c>
      <c r="C25" s="35"/>
      <c r="D25" s="35"/>
      <c r="E25" s="35"/>
      <c r="F25" s="36"/>
      <c r="G25" s="36"/>
    </row>
    <row r="26" spans="2:7" ht="15">
      <c r="B26" s="35" t="s">
        <v>157</v>
      </c>
      <c r="C26" s="35"/>
      <c r="D26" s="35"/>
      <c r="E26" s="35"/>
      <c r="F26" s="36"/>
      <c r="G26" s="36"/>
    </row>
    <row r="27" spans="2:7" ht="15">
      <c r="B27" s="35" t="s">
        <v>158</v>
      </c>
      <c r="C27" s="35"/>
      <c r="D27" s="35"/>
      <c r="E27" s="35"/>
      <c r="F27" s="36"/>
      <c r="G27" s="36"/>
    </row>
    <row r="28" spans="2:7" ht="15">
      <c r="B28" s="35"/>
      <c r="C28" s="35"/>
      <c r="D28" s="35"/>
      <c r="E28" s="35"/>
      <c r="F28" s="36"/>
      <c r="G28" s="36"/>
    </row>
  </sheetData>
  <sheetProtection/>
  <mergeCells count="20">
    <mergeCell ref="A2:X2"/>
    <mergeCell ref="A3:X3"/>
    <mergeCell ref="A4:X4"/>
    <mergeCell ref="A5:X5"/>
    <mergeCell ref="A7:A9"/>
    <mergeCell ref="B7:B9"/>
    <mergeCell ref="C7:C9"/>
    <mergeCell ref="D7:D9"/>
    <mergeCell ref="E7:E9"/>
    <mergeCell ref="F7:F9"/>
    <mergeCell ref="G7:L7"/>
    <mergeCell ref="M7:R7"/>
    <mergeCell ref="S7:W7"/>
    <mergeCell ref="X7:X9"/>
    <mergeCell ref="G8:H8"/>
    <mergeCell ref="I8:J8"/>
    <mergeCell ref="K8:L8"/>
    <mergeCell ref="M8:N8"/>
    <mergeCell ref="O8:P8"/>
    <mergeCell ref="Q8:R8"/>
  </mergeCell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0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8.57421875" style="86" customWidth="1"/>
    <col min="2" max="2" width="18.140625" style="86" customWidth="1"/>
    <col min="3" max="3" width="17.00390625" style="86" customWidth="1"/>
    <col min="4" max="4" width="16.28125" style="86" customWidth="1"/>
    <col min="5" max="5" width="14.57421875" style="86" customWidth="1"/>
    <col min="6" max="6" width="14.140625" style="86" bestFit="1" customWidth="1"/>
    <col min="7" max="7" width="14.28125" style="86" bestFit="1" customWidth="1"/>
    <col min="8" max="10" width="13.28125" style="86" customWidth="1"/>
    <col min="11" max="11" width="17.00390625" style="86" customWidth="1"/>
    <col min="12" max="12" width="16.140625" style="86" customWidth="1"/>
    <col min="13" max="13" width="16.28125" style="86" customWidth="1"/>
    <col min="14" max="16384" width="9.140625" style="86" customWidth="1"/>
  </cols>
  <sheetData>
    <row r="1" spans="1:13" ht="36.75" customHeight="1">
      <c r="A1" s="185" t="s">
        <v>244</v>
      </c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6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15">
      <c r="A4" s="187" t="s">
        <v>0</v>
      </c>
      <c r="B4" s="190" t="s">
        <v>1</v>
      </c>
      <c r="C4" s="190"/>
      <c r="D4" s="190"/>
      <c r="E4" s="190" t="s">
        <v>17</v>
      </c>
      <c r="F4" s="190"/>
      <c r="G4" s="190"/>
      <c r="H4" s="191" t="s">
        <v>3</v>
      </c>
      <c r="I4" s="192"/>
      <c r="J4" s="193"/>
      <c r="K4" s="190" t="s">
        <v>4</v>
      </c>
      <c r="L4" s="190"/>
      <c r="M4" s="190"/>
    </row>
    <row r="5" spans="1:13" ht="15">
      <c r="A5" s="188"/>
      <c r="B5" s="88" t="str">
        <f>'Расходы по С1'!C6</f>
        <v>2020 г.</v>
      </c>
      <c r="C5" s="88" t="str">
        <f>'Расходы по С1'!D6</f>
        <v>2021 г.</v>
      </c>
      <c r="D5" s="88" t="str">
        <f>'Расходы по С1'!E6</f>
        <v>2022 г.</v>
      </c>
      <c r="E5" s="88" t="str">
        <f>B5</f>
        <v>2020 г.</v>
      </c>
      <c r="F5" s="88" t="str">
        <f>C5</f>
        <v>2021 г.</v>
      </c>
      <c r="G5" s="88" t="str">
        <f>D5</f>
        <v>2022 г.</v>
      </c>
      <c r="H5" s="88" t="str">
        <f>E5</f>
        <v>2020 г.</v>
      </c>
      <c r="I5" s="88" t="str">
        <f>F5</f>
        <v>2021 г.</v>
      </c>
      <c r="J5" s="88" t="str">
        <f>G5</f>
        <v>2022 г.</v>
      </c>
      <c r="K5" s="88" t="str">
        <f>H5</f>
        <v>2020 г.</v>
      </c>
      <c r="L5" s="88" t="str">
        <f>I5</f>
        <v>2021 г.</v>
      </c>
      <c r="M5" s="88" t="str">
        <f>J5</f>
        <v>2022 г.</v>
      </c>
    </row>
    <row r="6" spans="1:13" ht="83.25" customHeight="1">
      <c r="A6" s="189"/>
      <c r="B6" s="88" t="s">
        <v>5</v>
      </c>
      <c r="C6" s="88" t="s">
        <v>5</v>
      </c>
      <c r="D6" s="88" t="s">
        <v>5</v>
      </c>
      <c r="E6" s="89" t="s">
        <v>6</v>
      </c>
      <c r="F6" s="89" t="s">
        <v>6</v>
      </c>
      <c r="G6" s="89" t="s">
        <v>6</v>
      </c>
      <c r="H6" s="90" t="s">
        <v>6</v>
      </c>
      <c r="I6" s="90" t="s">
        <v>6</v>
      </c>
      <c r="J6" s="90" t="s">
        <v>6</v>
      </c>
      <c r="K6" s="90" t="s">
        <v>6</v>
      </c>
      <c r="L6" s="90" t="s">
        <v>6</v>
      </c>
      <c r="M6" s="90" t="s">
        <v>6</v>
      </c>
    </row>
    <row r="7" spans="1:13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30" customHeight="1">
      <c r="A8" s="179" t="s">
        <v>204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ht="36" customHeight="1">
      <c r="A9" s="91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ht="15.75" customHeight="1">
      <c r="A10" s="91">
        <v>70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15.75" customHeight="1">
      <c r="A11" s="91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15.75" customHeight="1">
      <c r="A12" s="92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18">
      <c r="A13" s="182" t="s">
        <v>205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/>
    </row>
    <row r="14" spans="1:13" ht="30">
      <c r="A14" s="91" t="s">
        <v>7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9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15">
      <c r="A15" s="91">
        <v>70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9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5">
      <c r="A16" s="91" t="s">
        <v>8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9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92" t="s">
        <v>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9" spans="1:24" s="93" customFormat="1" ht="15">
      <c r="A19" s="59"/>
      <c r="B19" s="59" t="s">
        <v>153</v>
      </c>
      <c r="C19" s="59"/>
      <c r="D19" s="59"/>
      <c r="E19" s="59" t="s">
        <v>163</v>
      </c>
      <c r="F19" s="59"/>
      <c r="G19" s="59" t="s">
        <v>154</v>
      </c>
      <c r="H19" s="59" t="s">
        <v>164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4" s="93" customFormat="1" ht="15">
      <c r="A20" s="59"/>
      <c r="B20" s="59" t="s">
        <v>155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</sheetData>
  <sheetProtection/>
  <mergeCells count="8">
    <mergeCell ref="A8:M8"/>
    <mergeCell ref="A13:M13"/>
    <mergeCell ref="A1:M1"/>
    <mergeCell ref="A4:A6"/>
    <mergeCell ref="B4:D4"/>
    <mergeCell ref="E4:G4"/>
    <mergeCell ref="H4:J4"/>
    <mergeCell ref="K4:M4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86" customWidth="1"/>
    <col min="2" max="2" width="29.00390625" style="86" customWidth="1"/>
    <col min="3" max="3" width="18.57421875" style="86" customWidth="1"/>
    <col min="4" max="4" width="18.140625" style="86" customWidth="1"/>
    <col min="5" max="5" width="17.00390625" style="86" customWidth="1"/>
    <col min="6" max="6" width="19.00390625" style="86" customWidth="1"/>
    <col min="7" max="7" width="14.57421875" style="86" customWidth="1"/>
    <col min="8" max="8" width="14.421875" style="86" customWidth="1"/>
    <col min="9" max="9" width="14.28125" style="86" bestFit="1" customWidth="1"/>
    <col min="10" max="12" width="13.28125" style="86" customWidth="1"/>
    <col min="13" max="13" width="17.00390625" style="86" customWidth="1"/>
    <col min="14" max="14" width="16.140625" style="86" customWidth="1"/>
    <col min="15" max="15" width="16.28125" style="86" customWidth="1"/>
    <col min="16" max="16384" width="9.140625" style="86" customWidth="1"/>
  </cols>
  <sheetData>
    <row r="1" spans="2:15" ht="36.75" customHeight="1">
      <c r="B1" s="185" t="s">
        <v>244</v>
      </c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6"/>
    </row>
    <row r="2" spans="2:12" ht="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9.75" customHeight="1">
      <c r="A3" s="194" t="s">
        <v>10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ht="75">
      <c r="A4" s="94"/>
      <c r="B4" s="95" t="s">
        <v>11</v>
      </c>
      <c r="C4" s="95" t="s">
        <v>206</v>
      </c>
      <c r="D4" s="95" t="s">
        <v>165</v>
      </c>
      <c r="E4" s="95" t="s">
        <v>12</v>
      </c>
      <c r="F4" s="95" t="s">
        <v>17</v>
      </c>
      <c r="G4" s="95" t="s">
        <v>13</v>
      </c>
      <c r="H4" s="95" t="s">
        <v>165</v>
      </c>
      <c r="I4" s="95" t="s">
        <v>12</v>
      </c>
      <c r="J4" s="95" t="s">
        <v>17</v>
      </c>
      <c r="K4" s="95" t="s">
        <v>13</v>
      </c>
      <c r="L4" s="95" t="s">
        <v>165</v>
      </c>
      <c r="M4" s="95" t="s">
        <v>12</v>
      </c>
      <c r="N4" s="95" t="s">
        <v>17</v>
      </c>
      <c r="O4" s="95" t="s">
        <v>13</v>
      </c>
    </row>
    <row r="5" spans="1:15" ht="15">
      <c r="A5" s="94"/>
      <c r="B5" s="96"/>
      <c r="C5" s="96"/>
      <c r="D5" s="197" t="str">
        <f>'ВЛ СВОД'!B5</f>
        <v>2020 г.</v>
      </c>
      <c r="E5" s="198"/>
      <c r="F5" s="198"/>
      <c r="G5" s="198"/>
      <c r="H5" s="197" t="str">
        <f>'ВЛ СВОД'!C5</f>
        <v>2021 г.</v>
      </c>
      <c r="I5" s="198"/>
      <c r="J5" s="198"/>
      <c r="K5" s="198"/>
      <c r="L5" s="197" t="str">
        <f>'ВЛ СВОД'!D5</f>
        <v>2022 г.</v>
      </c>
      <c r="M5" s="198"/>
      <c r="N5" s="198"/>
      <c r="O5" s="198"/>
    </row>
    <row r="6" spans="1:15" ht="56.25" customHeight="1">
      <c r="A6" s="88" t="s">
        <v>14</v>
      </c>
      <c r="B6" s="95" t="s">
        <v>15</v>
      </c>
      <c r="C6" s="88" t="s">
        <v>5</v>
      </c>
      <c r="D6" s="88" t="s">
        <v>5</v>
      </c>
      <c r="E6" s="88" t="s">
        <v>5</v>
      </c>
      <c r="F6" s="88" t="s">
        <v>5</v>
      </c>
      <c r="G6" s="90" t="s">
        <v>6</v>
      </c>
      <c r="H6" s="90" t="s">
        <v>6</v>
      </c>
      <c r="I6" s="90" t="s">
        <v>6</v>
      </c>
      <c r="J6" s="90" t="s">
        <v>6</v>
      </c>
      <c r="K6" s="90" t="s">
        <v>6</v>
      </c>
      <c r="L6" s="90" t="s">
        <v>6</v>
      </c>
      <c r="M6" s="90" t="s">
        <v>6</v>
      </c>
      <c r="N6" s="90" t="s">
        <v>6</v>
      </c>
      <c r="O6" s="90" t="s">
        <v>6</v>
      </c>
    </row>
    <row r="7" spans="1:15" ht="15">
      <c r="A7" s="14">
        <v>1</v>
      </c>
      <c r="B7" s="14">
        <v>2</v>
      </c>
      <c r="C7" s="14"/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</row>
    <row r="8" spans="1:15" ht="15">
      <c r="A8" s="94"/>
      <c r="B8" s="15"/>
      <c r="C8" s="15"/>
      <c r="D8" s="15"/>
      <c r="E8" s="15"/>
      <c r="F8" s="15"/>
      <c r="G8" s="15"/>
      <c r="H8" s="15"/>
      <c r="I8" s="94"/>
      <c r="J8" s="94"/>
      <c r="K8" s="94"/>
      <c r="L8" s="94"/>
      <c r="M8" s="94"/>
      <c r="N8" s="94"/>
      <c r="O8" s="94"/>
    </row>
    <row r="9" spans="1:15" ht="15">
      <c r="A9" s="97"/>
      <c r="B9" s="98" t="s">
        <v>9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</row>
    <row r="11" spans="1:24" s="93" customFormat="1" ht="15">
      <c r="A11" s="59"/>
      <c r="B11" s="59" t="s">
        <v>153</v>
      </c>
      <c r="C11" s="59"/>
      <c r="D11" s="59"/>
      <c r="E11" s="59" t="s">
        <v>163</v>
      </c>
      <c r="F11" s="59"/>
      <c r="G11" s="59" t="s">
        <v>154</v>
      </c>
      <c r="H11" s="59" t="s">
        <v>164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 s="93" customFormat="1" ht="15">
      <c r="A12" s="59"/>
      <c r="B12" s="59" t="s">
        <v>155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</sheetData>
  <sheetProtection/>
  <mergeCells count="5">
    <mergeCell ref="B1:O1"/>
    <mergeCell ref="A3:O3"/>
    <mergeCell ref="D5:G5"/>
    <mergeCell ref="H5:K5"/>
    <mergeCell ref="L5:O5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0"/>
  <sheetViews>
    <sheetView zoomScaleSheetLayoutView="82" zoomScalePageLayoutView="0" workbookViewId="0" topLeftCell="A4">
      <selection activeCell="M19" sqref="M19"/>
    </sheetView>
  </sheetViews>
  <sheetFormatPr defaultColWidth="8.8515625" defaultRowHeight="15"/>
  <cols>
    <col min="1" max="1" width="32.8515625" style="2" customWidth="1"/>
    <col min="2" max="2" width="15.140625" style="2" customWidth="1"/>
    <col min="3" max="3" width="15.28125" style="2" customWidth="1"/>
    <col min="4" max="4" width="14.140625" style="2" customWidth="1"/>
    <col min="5" max="13" width="12.8515625" style="2" customWidth="1"/>
    <col min="14" max="16384" width="8.8515625" style="2" customWidth="1"/>
  </cols>
  <sheetData>
    <row r="1" spans="1:13" ht="30" customHeight="1">
      <c r="A1" s="185" t="s">
        <v>245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4" spans="1:13" ht="15">
      <c r="A4" s="206" t="s">
        <v>0</v>
      </c>
      <c r="B4" s="190" t="s">
        <v>16</v>
      </c>
      <c r="C4" s="190"/>
      <c r="D4" s="190"/>
      <c r="E4" s="190" t="s">
        <v>17</v>
      </c>
      <c r="F4" s="190"/>
      <c r="G4" s="190"/>
      <c r="H4" s="191" t="s">
        <v>3</v>
      </c>
      <c r="I4" s="192"/>
      <c r="J4" s="193"/>
      <c r="K4" s="190" t="s">
        <v>18</v>
      </c>
      <c r="L4" s="190"/>
      <c r="M4" s="190"/>
    </row>
    <row r="5" spans="1:13" ht="15">
      <c r="A5" s="207"/>
      <c r="B5" s="88" t="str">
        <f>'ВЛ СВОД'!B5</f>
        <v>2020 г.</v>
      </c>
      <c r="C5" s="88" t="str">
        <f>'ВЛ СВОД'!C5</f>
        <v>2021 г.</v>
      </c>
      <c r="D5" s="88" t="str">
        <f>'ВЛ СВОД'!D5</f>
        <v>2022 г.</v>
      </c>
      <c r="E5" s="88" t="str">
        <f>'ВЛ СВОД'!E5</f>
        <v>2020 г.</v>
      </c>
      <c r="F5" s="88" t="str">
        <f>'ВЛ СВОД'!F5</f>
        <v>2021 г.</v>
      </c>
      <c r="G5" s="88" t="str">
        <f>'ВЛ СВОД'!G5</f>
        <v>2022 г.</v>
      </c>
      <c r="H5" s="88" t="str">
        <f>'ВЛ СВОД'!H5</f>
        <v>2020 г.</v>
      </c>
      <c r="I5" s="88" t="str">
        <f>'ВЛ СВОД'!I5</f>
        <v>2021 г.</v>
      </c>
      <c r="J5" s="88" t="str">
        <f>'ВЛ СВОД'!J5</f>
        <v>2022 г.</v>
      </c>
      <c r="K5" s="88" t="str">
        <f>'ВЛ СВОД'!K5</f>
        <v>2020 г.</v>
      </c>
      <c r="L5" s="88" t="str">
        <f>'ВЛ СВОД'!L5</f>
        <v>2021 г.</v>
      </c>
      <c r="M5" s="88" t="str">
        <f>'ВЛ СВОД'!M5</f>
        <v>2022 г.</v>
      </c>
    </row>
    <row r="6" spans="1:13" ht="63.75">
      <c r="A6" s="208"/>
      <c r="B6" s="99" t="s">
        <v>5</v>
      </c>
      <c r="C6" s="99" t="s">
        <v>5</v>
      </c>
      <c r="D6" s="99" t="s">
        <v>5</v>
      </c>
      <c r="E6" s="89" t="s">
        <v>6</v>
      </c>
      <c r="F6" s="89" t="s">
        <v>6</v>
      </c>
      <c r="G6" s="89" t="s">
        <v>6</v>
      </c>
      <c r="H6" s="90" t="s">
        <v>6</v>
      </c>
      <c r="I6" s="90" t="s">
        <v>6</v>
      </c>
      <c r="J6" s="90" t="s">
        <v>6</v>
      </c>
      <c r="K6" s="90" t="s">
        <v>6</v>
      </c>
      <c r="L6" s="90" t="s">
        <v>6</v>
      </c>
      <c r="M6" s="90" t="s">
        <v>6</v>
      </c>
    </row>
    <row r="7" spans="1:13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15">
      <c r="A8" s="200" t="s">
        <v>19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</row>
    <row r="9" spans="1:13" ht="15">
      <c r="A9" s="91" t="s"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5">
      <c r="A10" s="91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ht="15">
      <c r="A11" s="91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5">
      <c r="A12" s="100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4.25" customHeight="1">
      <c r="A13" s="101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5">
      <c r="A14" s="200" t="s">
        <v>23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2"/>
    </row>
    <row r="15" spans="1:13" ht="15">
      <c r="A15" s="91" t="s">
        <v>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5">
      <c r="A16" s="91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5">
      <c r="A17" s="91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15">
      <c r="A18" s="91" t="s">
        <v>24</v>
      </c>
      <c r="B18" s="8">
        <v>0</v>
      </c>
      <c r="C18" s="8">
        <v>0.27</v>
      </c>
      <c r="D18" s="8">
        <v>0</v>
      </c>
      <c r="E18" s="8">
        <v>2434.44</v>
      </c>
      <c r="F18" s="8">
        <v>0</v>
      </c>
      <c r="G18" s="8">
        <v>2000</v>
      </c>
      <c r="H18" s="8">
        <v>1</v>
      </c>
      <c r="I18" s="8">
        <v>0</v>
      </c>
      <c r="J18" s="8">
        <v>1</v>
      </c>
      <c r="K18" s="8">
        <v>1161.90373</v>
      </c>
      <c r="L18" s="8">
        <v>0</v>
      </c>
      <c r="M18" s="8">
        <v>8041.48252</v>
      </c>
    </row>
    <row r="19" spans="1:13" ht="15">
      <c r="A19" s="100" t="s">
        <v>25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15">
      <c r="A20" s="101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5">
      <c r="A21" s="203" t="s">
        <v>26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/>
    </row>
    <row r="22" spans="1:13" ht="33">
      <c r="A22" s="18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38.25" customHeight="1">
      <c r="A23" s="18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33">
      <c r="A24" s="18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15">
      <c r="A25" s="101" t="s">
        <v>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</row>
    <row r="27" spans="1:24" s="93" customFormat="1" ht="15">
      <c r="A27" s="59"/>
      <c r="B27" s="59" t="s">
        <v>153</v>
      </c>
      <c r="C27" s="59"/>
      <c r="D27" s="59"/>
      <c r="E27" s="59" t="s">
        <v>163</v>
      </c>
      <c r="F27" s="59"/>
      <c r="G27" s="59" t="s">
        <v>154</v>
      </c>
      <c r="H27" s="59" t="s">
        <v>164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s="93" customFormat="1" ht="15">
      <c r="A28" s="59"/>
      <c r="B28" s="59" t="s">
        <v>155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30" spans="2:13" ht="30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</sheetData>
  <sheetProtection/>
  <mergeCells count="10">
    <mergeCell ref="B30:M30"/>
    <mergeCell ref="A8:M8"/>
    <mergeCell ref="A14:M14"/>
    <mergeCell ref="A21:M21"/>
    <mergeCell ref="A1:M1"/>
    <mergeCell ref="A4:A6"/>
    <mergeCell ref="B4:D4"/>
    <mergeCell ref="E4:G4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5"/>
  <sheetViews>
    <sheetView zoomScalePageLayoutView="0" workbookViewId="0" topLeftCell="A7">
      <selection activeCell="O18" sqref="O18:O21"/>
    </sheetView>
  </sheetViews>
  <sheetFormatPr defaultColWidth="9.140625" defaultRowHeight="15"/>
  <cols>
    <col min="1" max="1" width="9.140625" style="86" customWidth="1"/>
    <col min="2" max="2" width="29.00390625" style="86" customWidth="1"/>
    <col min="3" max="3" width="18.57421875" style="86" customWidth="1"/>
    <col min="4" max="4" width="18.140625" style="86" customWidth="1"/>
    <col min="5" max="5" width="17.00390625" style="86" customWidth="1"/>
    <col min="6" max="6" width="19.00390625" style="86" customWidth="1"/>
    <col min="7" max="7" width="14.57421875" style="86" customWidth="1"/>
    <col min="8" max="8" width="14.421875" style="86" customWidth="1"/>
    <col min="9" max="9" width="15.140625" style="86" customWidth="1"/>
    <col min="10" max="12" width="13.28125" style="86" customWidth="1"/>
    <col min="13" max="13" width="17.00390625" style="86" customWidth="1"/>
    <col min="14" max="14" width="16.140625" style="86" customWidth="1"/>
    <col min="15" max="15" width="18.00390625" style="86" customWidth="1"/>
    <col min="16" max="16384" width="9.140625" style="86" customWidth="1"/>
  </cols>
  <sheetData>
    <row r="1" spans="2:15" ht="36.75" customHeight="1">
      <c r="B1" s="185" t="s">
        <v>246</v>
      </c>
      <c r="C1" s="185"/>
      <c r="D1" s="185"/>
      <c r="E1" s="185"/>
      <c r="F1" s="185"/>
      <c r="G1" s="185"/>
      <c r="H1" s="185"/>
      <c r="I1" s="185"/>
      <c r="J1" s="186"/>
      <c r="K1" s="186"/>
      <c r="L1" s="186"/>
      <c r="M1" s="186"/>
      <c r="N1" s="186"/>
      <c r="O1" s="186"/>
    </row>
    <row r="2" spans="2:12" ht="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1.5" customHeight="1">
      <c r="A3" s="194" t="s">
        <v>10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ht="75">
      <c r="A4" s="94"/>
      <c r="B4" s="95" t="s">
        <v>30</v>
      </c>
      <c r="C4" s="95" t="s">
        <v>206</v>
      </c>
      <c r="D4" s="95" t="s">
        <v>165</v>
      </c>
      <c r="E4" s="95" t="s">
        <v>12</v>
      </c>
      <c r="F4" s="95" t="s">
        <v>17</v>
      </c>
      <c r="G4" s="95" t="s">
        <v>13</v>
      </c>
      <c r="H4" s="95" t="s">
        <v>165</v>
      </c>
      <c r="I4" s="95" t="s">
        <v>12</v>
      </c>
      <c r="J4" s="95" t="s">
        <v>17</v>
      </c>
      <c r="K4" s="95" t="s">
        <v>13</v>
      </c>
      <c r="L4" s="95" t="s">
        <v>165</v>
      </c>
      <c r="M4" s="95" t="s">
        <v>12</v>
      </c>
      <c r="N4" s="95" t="s">
        <v>17</v>
      </c>
      <c r="O4" s="95" t="s">
        <v>13</v>
      </c>
    </row>
    <row r="5" spans="1:15" ht="15">
      <c r="A5" s="94"/>
      <c r="B5" s="96"/>
      <c r="C5" s="96"/>
      <c r="D5" s="197" t="str">
        <f>'ВЛ 2020-2022'!D5:G5</f>
        <v>2020 г.</v>
      </c>
      <c r="E5" s="198"/>
      <c r="F5" s="198"/>
      <c r="G5" s="198"/>
      <c r="H5" s="197" t="str">
        <f>'ВЛ 2020-2022'!H5:K5</f>
        <v>2021 г.</v>
      </c>
      <c r="I5" s="198"/>
      <c r="J5" s="198"/>
      <c r="K5" s="198"/>
      <c r="L5" s="197" t="str">
        <f>'ВЛ 2020-2022'!L5:O5</f>
        <v>2022 г.</v>
      </c>
      <c r="M5" s="198"/>
      <c r="N5" s="198"/>
      <c r="O5" s="198"/>
    </row>
    <row r="6" spans="1:15" ht="56.25" customHeight="1">
      <c r="A6" s="88" t="s">
        <v>14</v>
      </c>
      <c r="B6" s="95" t="s">
        <v>15</v>
      </c>
      <c r="C6" s="88" t="s">
        <v>5</v>
      </c>
      <c r="D6" s="88" t="s">
        <v>5</v>
      </c>
      <c r="E6" s="88" t="s">
        <v>5</v>
      </c>
      <c r="F6" s="88" t="s">
        <v>5</v>
      </c>
      <c r="G6" s="90" t="s">
        <v>6</v>
      </c>
      <c r="H6" s="90" t="s">
        <v>6</v>
      </c>
      <c r="I6" s="90" t="s">
        <v>6</v>
      </c>
      <c r="J6" s="90" t="s">
        <v>6</v>
      </c>
      <c r="K6" s="90" t="s">
        <v>6</v>
      </c>
      <c r="L6" s="90" t="s">
        <v>6</v>
      </c>
      <c r="M6" s="90" t="s">
        <v>6</v>
      </c>
      <c r="N6" s="90" t="s">
        <v>6</v>
      </c>
      <c r="O6" s="90" t="s">
        <v>6</v>
      </c>
    </row>
    <row r="7" spans="1:15" ht="15">
      <c r="A7" s="14">
        <v>1</v>
      </c>
      <c r="B7" s="14">
        <v>2</v>
      </c>
      <c r="C7" s="14"/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</row>
    <row r="8" spans="1:15" ht="15">
      <c r="A8" s="14">
        <v>1</v>
      </c>
      <c r="B8" s="14" t="s">
        <v>216</v>
      </c>
      <c r="C8" s="14" t="s">
        <v>220</v>
      </c>
      <c r="D8" s="14">
        <v>10</v>
      </c>
      <c r="E8" s="8">
        <v>0.035</v>
      </c>
      <c r="F8" s="14">
        <v>2434.44</v>
      </c>
      <c r="G8" s="14">
        <v>1161.90373</v>
      </c>
      <c r="H8" s="14"/>
      <c r="I8" s="14"/>
      <c r="J8" s="108"/>
      <c r="K8" s="108"/>
      <c r="L8" s="14"/>
      <c r="M8" s="14"/>
      <c r="N8" s="108"/>
      <c r="O8" s="108"/>
    </row>
    <row r="9" spans="1:15" ht="15">
      <c r="A9" s="14">
        <v>2</v>
      </c>
      <c r="B9" s="14" t="s">
        <v>217</v>
      </c>
      <c r="C9" s="14" t="s">
        <v>220</v>
      </c>
      <c r="D9" s="14">
        <v>10</v>
      </c>
      <c r="E9" s="8">
        <v>0.04</v>
      </c>
      <c r="F9" s="14"/>
      <c r="G9" s="14"/>
      <c r="H9" s="14"/>
      <c r="I9" s="14"/>
      <c r="J9" s="108"/>
      <c r="K9" s="108"/>
      <c r="L9" s="14"/>
      <c r="M9" s="14"/>
      <c r="N9" s="108"/>
      <c r="O9" s="108"/>
    </row>
    <row r="10" spans="1:15" ht="15">
      <c r="A10" s="14">
        <v>3</v>
      </c>
      <c r="B10" s="14" t="s">
        <v>218</v>
      </c>
      <c r="C10" s="14" t="s">
        <v>220</v>
      </c>
      <c r="D10" s="14">
        <v>10</v>
      </c>
      <c r="E10" s="8">
        <v>0.095</v>
      </c>
      <c r="F10" s="14"/>
      <c r="G10" s="14"/>
      <c r="H10" s="14"/>
      <c r="I10" s="14"/>
      <c r="J10" s="108"/>
      <c r="K10" s="108"/>
      <c r="L10" s="14"/>
      <c r="M10" s="14"/>
      <c r="N10" s="108"/>
      <c r="O10" s="108"/>
    </row>
    <row r="11" spans="1:15" ht="15">
      <c r="A11" s="14">
        <v>4</v>
      </c>
      <c r="B11" s="73" t="s">
        <v>219</v>
      </c>
      <c r="C11" s="14" t="s">
        <v>220</v>
      </c>
      <c r="D11" s="14">
        <v>10</v>
      </c>
      <c r="E11" s="8">
        <v>0.1</v>
      </c>
      <c r="F11" s="14"/>
      <c r="G11" s="14"/>
      <c r="H11" s="14"/>
      <c r="I11" s="72"/>
      <c r="J11" s="108"/>
      <c r="K11" s="108"/>
      <c r="L11" s="14"/>
      <c r="M11" s="72"/>
      <c r="N11" s="108"/>
      <c r="O11" s="108"/>
    </row>
    <row r="12" spans="1:15" ht="45" customHeight="1">
      <c r="A12" s="14">
        <v>5</v>
      </c>
      <c r="B12" s="73" t="s">
        <v>221</v>
      </c>
      <c r="C12" s="14" t="s">
        <v>227</v>
      </c>
      <c r="D12" s="14"/>
      <c r="E12" s="8"/>
      <c r="F12" s="14"/>
      <c r="G12" s="14"/>
      <c r="H12" s="14">
        <v>20</v>
      </c>
      <c r="I12" s="72">
        <v>4.12</v>
      </c>
      <c r="J12" s="215" t="s">
        <v>211</v>
      </c>
      <c r="K12" s="212">
        <v>113043.73997</v>
      </c>
      <c r="L12" s="14"/>
      <c r="M12" s="72"/>
      <c r="N12" s="128"/>
      <c r="O12" s="129"/>
    </row>
    <row r="13" spans="1:15" ht="45">
      <c r="A13" s="14">
        <v>6</v>
      </c>
      <c r="B13" s="73" t="s">
        <v>222</v>
      </c>
      <c r="C13" s="14" t="s">
        <v>227</v>
      </c>
      <c r="D13" s="14"/>
      <c r="E13" s="8"/>
      <c r="F13" s="14"/>
      <c r="G13" s="14"/>
      <c r="H13" s="14">
        <v>20</v>
      </c>
      <c r="I13" s="72">
        <v>4.12</v>
      </c>
      <c r="J13" s="210"/>
      <c r="K13" s="214"/>
      <c r="L13" s="14"/>
      <c r="M13" s="72"/>
      <c r="N13" s="108"/>
      <c r="O13" s="129"/>
    </row>
    <row r="14" spans="1:15" ht="30">
      <c r="A14" s="14">
        <v>7</v>
      </c>
      <c r="B14" s="73" t="s">
        <v>223</v>
      </c>
      <c r="C14" s="14" t="s">
        <v>228</v>
      </c>
      <c r="D14" s="14"/>
      <c r="E14" s="8"/>
      <c r="F14" s="14"/>
      <c r="G14" s="14"/>
      <c r="H14" s="14">
        <v>20</v>
      </c>
      <c r="I14" s="72">
        <v>0.208</v>
      </c>
      <c r="J14" s="210"/>
      <c r="K14" s="212">
        <v>2526.82416</v>
      </c>
      <c r="L14" s="14"/>
      <c r="M14" s="72"/>
      <c r="N14" s="108"/>
      <c r="O14" s="129"/>
    </row>
    <row r="15" spans="1:15" ht="30">
      <c r="A15" s="14">
        <v>8</v>
      </c>
      <c r="B15" s="73" t="s">
        <v>224</v>
      </c>
      <c r="C15" s="14" t="s">
        <v>228</v>
      </c>
      <c r="D15" s="14"/>
      <c r="E15" s="8"/>
      <c r="F15" s="14"/>
      <c r="G15" s="14"/>
      <c r="H15" s="14">
        <v>20</v>
      </c>
      <c r="I15" s="72">
        <v>0.2</v>
      </c>
      <c r="J15" s="210"/>
      <c r="K15" s="214"/>
      <c r="L15" s="14"/>
      <c r="M15" s="72"/>
      <c r="N15" s="108"/>
      <c r="O15" s="129"/>
    </row>
    <row r="16" spans="1:15" ht="30">
      <c r="A16" s="14">
        <v>9</v>
      </c>
      <c r="B16" s="73" t="s">
        <v>225</v>
      </c>
      <c r="C16" s="14" t="s">
        <v>228</v>
      </c>
      <c r="D16" s="14"/>
      <c r="E16" s="8"/>
      <c r="F16" s="14"/>
      <c r="G16" s="14"/>
      <c r="H16" s="14">
        <v>20</v>
      </c>
      <c r="I16" s="72">
        <v>0.356</v>
      </c>
      <c r="J16" s="210"/>
      <c r="K16" s="212">
        <v>3661.76518</v>
      </c>
      <c r="L16" s="14"/>
      <c r="M16" s="72"/>
      <c r="N16" s="108"/>
      <c r="O16" s="129"/>
    </row>
    <row r="17" spans="1:15" ht="30">
      <c r="A17" s="14">
        <v>10</v>
      </c>
      <c r="B17" s="73" t="s">
        <v>226</v>
      </c>
      <c r="C17" s="14" t="s">
        <v>228</v>
      </c>
      <c r="D17" s="14"/>
      <c r="E17" s="8"/>
      <c r="F17" s="14"/>
      <c r="G17" s="14"/>
      <c r="H17" s="14">
        <v>20</v>
      </c>
      <c r="I17" s="72">
        <v>0.356</v>
      </c>
      <c r="J17" s="211"/>
      <c r="K17" s="214"/>
      <c r="L17" s="14"/>
      <c r="M17" s="72"/>
      <c r="N17" s="108"/>
      <c r="O17" s="129"/>
    </row>
    <row r="18" spans="1:15" ht="30">
      <c r="A18" s="14">
        <v>11</v>
      </c>
      <c r="B18" s="73" t="s">
        <v>259</v>
      </c>
      <c r="C18" s="14" t="s">
        <v>220</v>
      </c>
      <c r="D18" s="14"/>
      <c r="E18" s="8"/>
      <c r="F18" s="14"/>
      <c r="G18" s="14"/>
      <c r="H18" s="14"/>
      <c r="I18" s="72"/>
      <c r="J18" s="5"/>
      <c r="K18" s="119"/>
      <c r="L18" s="14">
        <v>10</v>
      </c>
      <c r="M18" s="8">
        <v>0.17463</v>
      </c>
      <c r="N18" s="209">
        <v>2000</v>
      </c>
      <c r="O18" s="212">
        <v>8041.48252</v>
      </c>
    </row>
    <row r="19" spans="1:15" ht="30">
      <c r="A19" s="14">
        <v>12</v>
      </c>
      <c r="B19" s="73" t="s">
        <v>260</v>
      </c>
      <c r="C19" s="14" t="s">
        <v>220</v>
      </c>
      <c r="D19" s="14"/>
      <c r="E19" s="8"/>
      <c r="F19" s="14"/>
      <c r="G19" s="14"/>
      <c r="H19" s="14"/>
      <c r="I19" s="72"/>
      <c r="J19" s="5"/>
      <c r="K19" s="119"/>
      <c r="L19" s="14"/>
      <c r="M19" s="8">
        <v>0.17463</v>
      </c>
      <c r="N19" s="210"/>
      <c r="O19" s="213"/>
    </row>
    <row r="20" spans="1:15" ht="30">
      <c r="A20" s="14">
        <v>13</v>
      </c>
      <c r="B20" s="73" t="s">
        <v>261</v>
      </c>
      <c r="C20" s="14" t="s">
        <v>220</v>
      </c>
      <c r="D20" s="14"/>
      <c r="E20" s="8"/>
      <c r="F20" s="14"/>
      <c r="G20" s="14"/>
      <c r="H20" s="14"/>
      <c r="I20" s="72"/>
      <c r="J20" s="5"/>
      <c r="K20" s="119"/>
      <c r="L20" s="14"/>
      <c r="M20" s="8">
        <v>0.20757</v>
      </c>
      <c r="N20" s="210"/>
      <c r="O20" s="213"/>
    </row>
    <row r="21" spans="1:15" ht="30">
      <c r="A21" s="14">
        <v>14</v>
      </c>
      <c r="B21" s="73" t="s">
        <v>262</v>
      </c>
      <c r="C21" s="14" t="s">
        <v>220</v>
      </c>
      <c r="D21" s="14"/>
      <c r="E21" s="8"/>
      <c r="F21" s="14"/>
      <c r="G21" s="14"/>
      <c r="H21" s="14"/>
      <c r="I21" s="72"/>
      <c r="J21" s="5"/>
      <c r="K21" s="119"/>
      <c r="L21" s="14"/>
      <c r="M21" s="8">
        <v>0.20757</v>
      </c>
      <c r="N21" s="211"/>
      <c r="O21" s="214"/>
    </row>
    <row r="22" spans="1:15" ht="15">
      <c r="A22" s="97"/>
      <c r="B22" s="98" t="s">
        <v>9</v>
      </c>
      <c r="C22" s="97">
        <v>0</v>
      </c>
      <c r="D22" s="97"/>
      <c r="E22" s="107">
        <f>SUM(E8:E21)</f>
        <v>0.27</v>
      </c>
      <c r="F22" s="107">
        <f>SUM(F8:F21)</f>
        <v>2434.44</v>
      </c>
      <c r="G22" s="107">
        <f>SUM(G8:G21)</f>
        <v>1161.90373</v>
      </c>
      <c r="H22" s="97"/>
      <c r="I22" s="107">
        <f>SUM(I8:I21)</f>
        <v>9.36</v>
      </c>
      <c r="J22" s="107">
        <f>SUM(J8:J21)</f>
        <v>0</v>
      </c>
      <c r="K22" s="107">
        <f>SUM(K8:K21)</f>
        <v>119232.32931</v>
      </c>
      <c r="L22" s="97"/>
      <c r="M22" s="107">
        <f>SUM(M8:M21)</f>
        <v>0.7644000000000001</v>
      </c>
      <c r="N22" s="107">
        <f>SUM(N8:N21)</f>
        <v>2000</v>
      </c>
      <c r="O22" s="107">
        <f>SUM(O8:O21)</f>
        <v>8041.48252</v>
      </c>
    </row>
    <row r="24" spans="2:8" ht="15">
      <c r="B24" s="86" t="s">
        <v>153</v>
      </c>
      <c r="E24" s="86" t="s">
        <v>163</v>
      </c>
      <c r="G24" s="86" t="s">
        <v>154</v>
      </c>
      <c r="H24" s="86" t="s">
        <v>164</v>
      </c>
    </row>
    <row r="25" ht="15">
      <c r="B25" s="86" t="s">
        <v>155</v>
      </c>
    </row>
  </sheetData>
  <sheetProtection/>
  <mergeCells count="11">
    <mergeCell ref="B1:O1"/>
    <mergeCell ref="A3:O3"/>
    <mergeCell ref="D5:G5"/>
    <mergeCell ref="H5:K5"/>
    <mergeCell ref="L5:O5"/>
    <mergeCell ref="N18:N21"/>
    <mergeCell ref="O18:O21"/>
    <mergeCell ref="J12:J17"/>
    <mergeCell ref="K12:K13"/>
    <mergeCell ref="K14:K15"/>
    <mergeCell ref="K16:K1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2023-10-26T10:24:23Z</dcterms:modified>
  <cp:category/>
  <cp:version/>
  <cp:contentType/>
  <cp:contentStatus/>
</cp:coreProperties>
</file>