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7235" windowHeight="8760"/>
  </bookViews>
  <sheets>
    <sheet name="2014 год" sheetId="1" r:id="rId1"/>
  </sheets>
  <externalReferences>
    <externalReference r:id="rId2"/>
    <externalReference r:id="rId3"/>
    <externalReference r:id="rId4"/>
  </externalReferences>
  <definedNames>
    <definedName name="EQUIPMENT_CLAIM">[3]TECHSHEET!$G$27:$G$30</definedName>
  </definedNames>
  <calcPr calcId="125725"/>
</workbook>
</file>

<file path=xl/calcChain.xml><?xml version="1.0" encoding="utf-8"?>
<calcChain xmlns="http://schemas.openxmlformats.org/spreadsheetml/2006/main">
  <c r="D6" i="1"/>
  <c r="D8"/>
  <c r="D9"/>
  <c r="D13"/>
  <c r="D39"/>
  <c r="D58"/>
  <c r="D63"/>
  <c r="D64"/>
  <c r="D74" s="1"/>
  <c r="D75" s="1"/>
  <c r="D65"/>
  <c r="D66"/>
  <c r="D77"/>
  <c r="D76" s="1"/>
  <c r="D82" s="1"/>
  <c r="D78"/>
  <c r="D79"/>
  <c r="D80"/>
  <c r="D83"/>
  <c r="D84"/>
  <c r="D85"/>
  <c r="D86"/>
  <c r="D87"/>
  <c r="D88" s="1"/>
</calcChain>
</file>

<file path=xl/sharedStrings.xml><?xml version="1.0" encoding="utf-8"?>
<sst xmlns="http://schemas.openxmlformats.org/spreadsheetml/2006/main" count="199" uniqueCount="130">
  <si>
    <t>% роста</t>
  </si>
  <si>
    <t>всего</t>
  </si>
  <si>
    <t>НН</t>
  </si>
  <si>
    <t>СН2</t>
  </si>
  <si>
    <t>СН1</t>
  </si>
  <si>
    <t>ВН</t>
  </si>
  <si>
    <t>в том числе доля, относимая на сторонних потребителей</t>
  </si>
  <si>
    <t>тыс.руб.</t>
  </si>
  <si>
    <t>Распределение НВВ по уровням напряжения</t>
  </si>
  <si>
    <t>3.7.</t>
  </si>
  <si>
    <t>%</t>
  </si>
  <si>
    <t>Доля капитальных вложений за счет прибыли не более 12 % от НВВ  (п. 11 Методических указаний)</t>
  </si>
  <si>
    <t>ИТОГО НВВ</t>
  </si>
  <si>
    <t>3.6.</t>
  </si>
  <si>
    <t>Корректировка НВВ с учетом достижения установленного уровня надежности и качества услуг</t>
  </si>
  <si>
    <t>3.5.</t>
  </si>
  <si>
    <t xml:space="preserve">изменение (неисполнение) инвестиционной программы </t>
  </si>
  <si>
    <t>3.4.2.4.</t>
  </si>
  <si>
    <t>корректировка НВВ с учетом изменения полезного отпуска и цен на электрическую энергию (покупка потерь)</t>
  </si>
  <si>
    <t>3.4.2.3.</t>
  </si>
  <si>
    <t xml:space="preserve">корректировка неподконтрольных расходов </t>
  </si>
  <si>
    <t>3.4.2.2.</t>
  </si>
  <si>
    <t xml:space="preserve">корректировка подконтрольных расходов </t>
  </si>
  <si>
    <t>3.4.2.1.</t>
  </si>
  <si>
    <t>корректировка по итогам  истекшего года долгосрочного периода (пункт 9 Методических указаний ), в т.ч.</t>
  </si>
  <si>
    <t>3.4.2.</t>
  </si>
  <si>
    <t>результаты деятельности  до перехода к регулированию тарифов  на основе долгосрочных параметров регулирования (пункт 11 Методических указаний )</t>
  </si>
  <si>
    <t>3.4.1.</t>
  </si>
  <si>
    <t>Корректировка по факту, 
в том числе</t>
  </si>
  <si>
    <t>3.4.</t>
  </si>
  <si>
    <t>Амортизация</t>
  </si>
  <si>
    <t>3.3.</t>
  </si>
  <si>
    <t>Плановые неподконтрольные расходы</t>
  </si>
  <si>
    <t>3.2.</t>
  </si>
  <si>
    <t>Плановые подконтрольные расходы</t>
  </si>
  <si>
    <t>3.1.</t>
  </si>
  <si>
    <t>Единица измерения</t>
  </si>
  <si>
    <t>Показатели</t>
  </si>
  <si>
    <t>№ п.п.</t>
  </si>
  <si>
    <t>3. Расчет необходимой валовой выручки на содержание сетей</t>
  </si>
  <si>
    <t>ИТОГО неподконтрольных расходов</t>
  </si>
  <si>
    <t>2.10.</t>
  </si>
  <si>
    <t>Компенсация выпадающих доходов по технологическому присоединению (пункт 87 Основ ценообразования)</t>
  </si>
  <si>
    <t>2.9.</t>
  </si>
  <si>
    <t>Прочие неподконтрольные расходы</t>
  </si>
  <si>
    <t>2.8.</t>
  </si>
  <si>
    <t>Налог на прибыль</t>
  </si>
  <si>
    <t>2.7.</t>
  </si>
  <si>
    <t xml:space="preserve">Финансирование капитальных вложений из прибыли </t>
  </si>
  <si>
    <t>2.6.</t>
  </si>
  <si>
    <t>Отчисления во внебюджетные фонды</t>
  </si>
  <si>
    <t>2.5.</t>
  </si>
  <si>
    <t xml:space="preserve"> Прочие налоги</t>
  </si>
  <si>
    <t>2.4.4.</t>
  </si>
  <si>
    <t>Транспортный налог</t>
  </si>
  <si>
    <t>2.4.3.</t>
  </si>
  <si>
    <t>Плата за землю</t>
  </si>
  <si>
    <t>2.4.2.</t>
  </si>
  <si>
    <t xml:space="preserve"> Налог на имущество</t>
  </si>
  <si>
    <t>2.4.1.</t>
  </si>
  <si>
    <t>Налоги и сборы, в том числе</t>
  </si>
  <si>
    <t>2.4.</t>
  </si>
  <si>
    <t>Плата за аренду имущества и лизинг</t>
  </si>
  <si>
    <t>2.3</t>
  </si>
  <si>
    <t>электрическая энергия на хоз. нужды</t>
  </si>
  <si>
    <t>2.2.1.</t>
  </si>
  <si>
    <t>Коммунальные услуги, в том числе</t>
  </si>
  <si>
    <t>2.2.</t>
  </si>
  <si>
    <t>Плата ФСК ЕЭС</t>
  </si>
  <si>
    <t>2.1.</t>
  </si>
  <si>
    <t>Плановые показатели</t>
  </si>
  <si>
    <t>2. Расчет неподконтрольных расходов</t>
  </si>
  <si>
    <t>ИТОГО подконтрольные расходы</t>
  </si>
  <si>
    <t>1.10.</t>
  </si>
  <si>
    <t>в том числе расходы на обслуживание заемных средств на текущую деятельность</t>
  </si>
  <si>
    <t>1.3.7.3.1.</t>
  </si>
  <si>
    <t>Прибыль на прочие цели</t>
  </si>
  <si>
    <t>1.3.7.3.</t>
  </si>
  <si>
    <t>Дивиденды по акциям</t>
  </si>
  <si>
    <t>1.3.7.2.</t>
  </si>
  <si>
    <t>Льготы, компенсации и проч.выплаты по Колдоговору</t>
  </si>
  <si>
    <t>1.3.7.1.</t>
  </si>
  <si>
    <t>Другие прочие расходы</t>
  </si>
  <si>
    <t>1.3.7.</t>
  </si>
  <si>
    <t>Средства на страхование</t>
  </si>
  <si>
    <t>1.3.6.</t>
  </si>
  <si>
    <t>Расходы на охрану труда и технику безопасности</t>
  </si>
  <si>
    <t>1.3.5.</t>
  </si>
  <si>
    <t>Расходы на повышение квалификации,  профессиональная переподготовка</t>
  </si>
  <si>
    <t>1.3.4.</t>
  </si>
  <si>
    <t>Расходы на командировки и представительские  расходы</t>
  </si>
  <si>
    <t>1.3.3.</t>
  </si>
  <si>
    <t>прочие услуги сторонних организаций</t>
  </si>
  <si>
    <t>1.3.2.6.</t>
  </si>
  <si>
    <t>расходы на консультационные услуги</t>
  </si>
  <si>
    <t>1.3.2.5.</t>
  </si>
  <si>
    <t>расходы на юридические и информационные услуги</t>
  </si>
  <si>
    <t>1.3.2.4.</t>
  </si>
  <si>
    <t>расходы на услуги транспорта</t>
  </si>
  <si>
    <t>1.3.2.3.</t>
  </si>
  <si>
    <t>расходы на  охрану  и пожарную безопасность</t>
  </si>
  <si>
    <t>1.3.2.2.</t>
  </si>
  <si>
    <t>расходы на услуги связи</t>
  </si>
  <si>
    <t>1.3.2.1.</t>
  </si>
  <si>
    <t>Оплата работ и услуг сторонних организаций</t>
  </si>
  <si>
    <t>1.3.2.</t>
  </si>
  <si>
    <t>Ремонт основных фондов</t>
  </si>
  <si>
    <t>1.3.1.</t>
  </si>
  <si>
    <t>Прочие расходы всего, в том числе:</t>
  </si>
  <si>
    <t>1.3.</t>
  </si>
  <si>
    <t>Затраты на оплату труда</t>
  </si>
  <si>
    <t>1.2.</t>
  </si>
  <si>
    <t>Работы и услуги производ. характера</t>
  </si>
  <si>
    <t>1.1.2.</t>
  </si>
  <si>
    <t>Сырье, основные материалы, вспомогательные материалы, инструмент</t>
  </si>
  <si>
    <t>1.1.1.</t>
  </si>
  <si>
    <t>Материальные затраты</t>
  </si>
  <si>
    <t>1.1.</t>
  </si>
  <si>
    <t>1. Расчет подконтрольных расходов</t>
  </si>
  <si>
    <t>итого коэффициент индексации</t>
  </si>
  <si>
    <t>максимальная возможная корректировка необходимой валовой выручки, осуществляемая с учетом достижения установленного уровня надежности и качества услуг</t>
  </si>
  <si>
    <t>показатели надежности и качества услуг</t>
  </si>
  <si>
    <t>коэффициент эластичности подконтрольных расходов по количеству  активов</t>
  </si>
  <si>
    <t>индекс изменения количества активов</t>
  </si>
  <si>
    <t>у.е.</t>
  </si>
  <si>
    <t>количество активов</t>
  </si>
  <si>
    <t>индекс эффективности подконтрольных расходов</t>
  </si>
  <si>
    <t>индекс потребительских цен</t>
  </si>
  <si>
    <t>Расчет коэффициента индексации</t>
  </si>
  <si>
    <t>Предложение о размере цен (тарифов), долгосрочных параметров регулирования на 2014 год</t>
  </si>
</sst>
</file>

<file path=xl/styles.xml><?xml version="1.0" encoding="utf-8"?>
<styleSheet xmlns="http://schemas.openxmlformats.org/spreadsheetml/2006/main">
  <numFmts count="8">
    <numFmt numFmtId="164" formatCode="0.0%"/>
    <numFmt numFmtId="165" formatCode="0.0"/>
    <numFmt numFmtId="166" formatCode="#,##0.0"/>
    <numFmt numFmtId="167" formatCode="0.000"/>
    <numFmt numFmtId="168" formatCode="_-* #,##0.00[$€-1]_-;\-* #,##0.00[$€-1]_-;_-* &quot;-&quot;??[$€-1]_-"/>
    <numFmt numFmtId="169" formatCode="&quot;$&quot;#,##0_);[Red]\(&quot;$&quot;#,##0\)"/>
    <numFmt numFmtId="170" formatCode="_-* #,##0.00\ _р_._-;\-* #,##0.00\ _р_._-;_-* &quot;-&quot;??\ _р_._-;_-@_-"/>
    <numFmt numFmtId="171" formatCode="_-* #,##0.00_р_._-;\-* #,##0.00_р_._-;_-* &quot;-&quot;??_р_._-;_-@_-"/>
  </numFmts>
  <fonts count="3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ahoma"/>
      <family val="2"/>
      <charset val="204"/>
    </font>
    <font>
      <sz val="12"/>
      <name val="Tahoma"/>
      <family val="2"/>
      <charset val="204"/>
    </font>
    <font>
      <sz val="9"/>
      <name val="Tahoma"/>
      <family val="2"/>
      <charset val="204"/>
    </font>
    <font>
      <sz val="12"/>
      <color indexed="8"/>
      <name val="Tahoma"/>
      <family val="2"/>
      <charset val="204"/>
    </font>
    <font>
      <b/>
      <sz val="12"/>
      <name val="Tahoma"/>
      <family val="2"/>
      <charset val="204"/>
    </font>
    <font>
      <b/>
      <sz val="12"/>
      <color indexed="8"/>
      <name val="Tahoma"/>
      <family val="2"/>
      <charset val="204"/>
    </font>
    <font>
      <b/>
      <sz val="9"/>
      <name val="Tahoma"/>
      <family val="2"/>
      <charset val="204"/>
    </font>
    <font>
      <sz val="14"/>
      <color indexed="8"/>
      <name val="Tahoma"/>
      <family val="2"/>
      <charset val="204"/>
    </font>
    <font>
      <i/>
      <sz val="12"/>
      <name val="Tahoma"/>
      <family val="2"/>
      <charset val="204"/>
    </font>
    <font>
      <i/>
      <sz val="12"/>
      <color indexed="8"/>
      <name val="Tahoma"/>
      <family val="2"/>
      <charset val="204"/>
    </font>
    <font>
      <b/>
      <sz val="11"/>
      <name val="Tahoma"/>
      <family val="2"/>
      <charset val="204"/>
    </font>
    <font>
      <b/>
      <sz val="11"/>
      <color indexed="8"/>
      <name val="Tahoma"/>
      <family val="2"/>
      <charset val="204"/>
    </font>
    <font>
      <b/>
      <sz val="11"/>
      <color indexed="10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4"/>
      <name val="Franklin Gothic Medium"/>
      <family val="2"/>
      <charset val="204"/>
    </font>
    <font>
      <sz val="14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4"/>
      <color theme="1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1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</borders>
  <cellStyleXfs count="5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" fontId="4" fillId="2" borderId="0" applyBorder="0">
      <alignment horizontal="right"/>
    </xf>
    <xf numFmtId="0" fontId="8" fillId="0" borderId="24" applyBorder="0">
      <alignment horizontal="center" vertical="center" wrapText="1"/>
    </xf>
    <xf numFmtId="4" fontId="4" fillId="2" borderId="0" applyBorder="0">
      <alignment horizontal="right"/>
    </xf>
    <xf numFmtId="0" fontId="16" fillId="0" borderId="0" applyBorder="0">
      <alignment horizontal="center" vertical="center" wrapText="1"/>
    </xf>
    <xf numFmtId="0" fontId="20" fillId="0" borderId="0"/>
    <xf numFmtId="168" fontId="20" fillId="0" borderId="0"/>
    <xf numFmtId="0" fontId="21" fillId="0" borderId="0"/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" fillId="0" borderId="43" applyNumberFormat="0" applyAlignment="0">
      <protection locked="0"/>
    </xf>
    <xf numFmtId="169" fontId="23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" fillId="6" borderId="43" applyNumberFormat="0" applyAlignment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8" fillId="0" borderId="0"/>
    <xf numFmtId="0" fontId="24" fillId="0" borderId="0" applyFill="0" applyBorder="0" applyProtection="0">
      <alignment vertical="center"/>
    </xf>
    <xf numFmtId="0" fontId="24" fillId="0" borderId="0" applyFill="0" applyBorder="0" applyProtection="0">
      <alignment vertical="center"/>
    </xf>
    <xf numFmtId="49" fontId="29" fillId="7" borderId="44" applyNumberFormat="0">
      <alignment horizontal="center" vertical="center"/>
    </xf>
    <xf numFmtId="0" fontId="30" fillId="8" borderId="43" applyNumberForma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4" fontId="4" fillId="3" borderId="5" applyBorder="0">
      <alignment horizontal="right"/>
    </xf>
    <xf numFmtId="0" fontId="33" fillId="0" borderId="0">
      <alignment horizontal="center" vertical="center" wrapText="1"/>
    </xf>
    <xf numFmtId="49" fontId="4" fillId="0" borderId="0" applyBorder="0">
      <alignment vertical="top"/>
    </xf>
    <xf numFmtId="0" fontId="34" fillId="0" borderId="0"/>
    <xf numFmtId="0" fontId="1" fillId="0" borderId="0"/>
    <xf numFmtId="0" fontId="1" fillId="0" borderId="0"/>
    <xf numFmtId="0" fontId="35" fillId="9" borderId="0" applyNumberFormat="0" applyBorder="0" applyAlignment="0">
      <alignment horizontal="left" vertical="center"/>
    </xf>
    <xf numFmtId="0" fontId="1" fillId="0" borderId="0"/>
    <xf numFmtId="0" fontId="1" fillId="0" borderId="0"/>
    <xf numFmtId="0" fontId="1" fillId="0" borderId="0"/>
    <xf numFmtId="49" fontId="4" fillId="9" borderId="0" applyBorder="0">
      <alignment vertical="top"/>
    </xf>
    <xf numFmtId="49" fontId="4" fillId="0" borderId="0" applyBorder="0">
      <alignment vertical="top"/>
    </xf>
    <xf numFmtId="9" fontId="4" fillId="0" borderId="0" applyFont="0" applyFill="0" applyBorder="0" applyAlignment="0" applyProtection="0"/>
    <xf numFmtId="0" fontId="20" fillId="0" borderId="0"/>
    <xf numFmtId="170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4" fillId="2" borderId="0" applyFont="0" applyBorder="0">
      <alignment horizontal="right"/>
    </xf>
    <xf numFmtId="4" fontId="4" fillId="2" borderId="9" applyBorder="0">
      <alignment horizontal="right"/>
    </xf>
  </cellStyleXfs>
  <cellXfs count="147">
    <xf numFmtId="0" fontId="0" fillId="0" borderId="0" xfId="0"/>
    <xf numFmtId="0" fontId="1" fillId="0" borderId="0" xfId="1" applyAlignment="1">
      <alignment vertical="top"/>
    </xf>
    <xf numFmtId="0" fontId="1" fillId="0" borderId="0" xfId="1" applyBorder="1" applyAlignment="1">
      <alignment vertical="top"/>
    </xf>
    <xf numFmtId="0" fontId="2" fillId="0" borderId="0" xfId="1" applyFont="1"/>
    <xf numFmtId="49" fontId="1" fillId="0" borderId="0" xfId="1" applyNumberFormat="1" applyBorder="1" applyAlignment="1">
      <alignment vertical="top"/>
    </xf>
    <xf numFmtId="164" fontId="2" fillId="0" borderId="1" xfId="2" applyNumberFormat="1" applyFont="1" applyBorder="1"/>
    <xf numFmtId="0" fontId="2" fillId="0" borderId="2" xfId="1" applyFont="1" applyBorder="1"/>
    <xf numFmtId="0" fontId="2" fillId="0" borderId="3" xfId="1" applyFont="1" applyBorder="1"/>
    <xf numFmtId="165" fontId="2" fillId="0" borderId="4" xfId="1" applyNumberFormat="1" applyFont="1" applyBorder="1"/>
    <xf numFmtId="0" fontId="2" fillId="0" borderId="5" xfId="1" applyFont="1" applyBorder="1"/>
    <xf numFmtId="0" fontId="2" fillId="0" borderId="6" xfId="1" applyFont="1" applyBorder="1"/>
    <xf numFmtId="49" fontId="3" fillId="0" borderId="6" xfId="1" applyNumberFormat="1" applyFont="1" applyFill="1" applyBorder="1" applyAlignment="1">
      <alignment vertical="top" wrapText="1"/>
    </xf>
    <xf numFmtId="164" fontId="2" fillId="0" borderId="7" xfId="2" applyNumberFormat="1" applyFont="1" applyBorder="1"/>
    <xf numFmtId="0" fontId="2" fillId="0" borderId="8" xfId="1" applyFont="1" applyBorder="1"/>
    <xf numFmtId="0" fontId="2" fillId="0" borderId="9" xfId="1" applyFont="1" applyBorder="1"/>
    <xf numFmtId="0" fontId="3" fillId="0" borderId="0" xfId="1" applyFont="1" applyAlignment="1">
      <alignment vertical="top"/>
    </xf>
    <xf numFmtId="49" fontId="3" fillId="0" borderId="0" xfId="1" applyNumberFormat="1" applyFont="1" applyBorder="1" applyAlignment="1">
      <alignment vertical="top"/>
    </xf>
    <xf numFmtId="166" fontId="3" fillId="2" borderId="5" xfId="3" applyNumberFormat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center" vertical="top" wrapText="1"/>
    </xf>
    <xf numFmtId="49" fontId="3" fillId="0" borderId="11" xfId="1" applyNumberFormat="1" applyFont="1" applyFill="1" applyBorder="1" applyAlignment="1">
      <alignment vertical="top" wrapText="1"/>
    </xf>
    <xf numFmtId="49" fontId="3" fillId="0" borderId="11" xfId="1" applyNumberFormat="1" applyFont="1" applyFill="1" applyBorder="1" applyAlignment="1">
      <alignment horizontal="left" vertical="center" indent="1"/>
    </xf>
    <xf numFmtId="0" fontId="5" fillId="0" borderId="12" xfId="1" applyFont="1" applyFill="1" applyBorder="1" applyAlignment="1">
      <alignment horizontal="center" vertical="top" wrapText="1"/>
    </xf>
    <xf numFmtId="49" fontId="3" fillId="0" borderId="13" xfId="1" applyNumberFormat="1" applyFont="1" applyFill="1" applyBorder="1" applyAlignment="1">
      <alignment vertical="top" wrapText="1"/>
    </xf>
    <xf numFmtId="49" fontId="3" fillId="0" borderId="13" xfId="1" applyNumberFormat="1" applyFont="1" applyFill="1" applyBorder="1" applyAlignment="1">
      <alignment horizontal="left" vertical="center" indent="1"/>
    </xf>
    <xf numFmtId="166" fontId="3" fillId="2" borderId="7" xfId="3" applyNumberFormat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center" vertical="top" wrapText="1"/>
    </xf>
    <xf numFmtId="49" fontId="3" fillId="0" borderId="15" xfId="1" applyNumberFormat="1" applyFont="1" applyFill="1" applyBorder="1" applyAlignment="1">
      <alignment vertical="top" wrapText="1"/>
    </xf>
    <xf numFmtId="49" fontId="3" fillId="0" borderId="15" xfId="1" applyNumberFormat="1" applyFont="1" applyFill="1" applyBorder="1" applyAlignment="1">
      <alignment horizontal="left" vertical="center" indent="1"/>
    </xf>
    <xf numFmtId="10" fontId="5" fillId="2" borderId="16" xfId="2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top" wrapText="1"/>
    </xf>
    <xf numFmtId="0" fontId="5" fillId="0" borderId="16" xfId="1" applyFont="1" applyFill="1" applyBorder="1" applyAlignment="1">
      <alignment vertical="center" wrapText="1"/>
    </xf>
    <xf numFmtId="49" fontId="3" fillId="0" borderId="16" xfId="1" applyNumberFormat="1" applyFont="1" applyFill="1" applyBorder="1" applyAlignment="1">
      <alignment horizontal="left" vertical="center" indent="1"/>
    </xf>
    <xf numFmtId="166" fontId="6" fillId="2" borderId="18" xfId="3" applyNumberFormat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top" wrapText="1"/>
    </xf>
    <xf numFmtId="0" fontId="7" fillId="0" borderId="18" xfId="1" applyFont="1" applyFill="1" applyBorder="1" applyAlignment="1">
      <alignment vertical="center" wrapText="1"/>
    </xf>
    <xf numFmtId="49" fontId="3" fillId="0" borderId="18" xfId="1" applyNumberFormat="1" applyFont="1" applyFill="1" applyBorder="1" applyAlignment="1">
      <alignment horizontal="left" vertical="center" indent="1"/>
    </xf>
    <xf numFmtId="166" fontId="3" fillId="3" borderId="20" xfId="3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vertical="center" wrapText="1"/>
    </xf>
    <xf numFmtId="0" fontId="5" fillId="0" borderId="20" xfId="1" applyFont="1" applyFill="1" applyBorder="1" applyAlignment="1">
      <alignment horizontal="left" vertical="top" wrapText="1" indent="3"/>
    </xf>
    <xf numFmtId="49" fontId="3" fillId="0" borderId="20" xfId="1" applyNumberFormat="1" applyFont="1" applyFill="1" applyBorder="1" applyAlignment="1">
      <alignment horizontal="left" vertical="center" indent="1"/>
    </xf>
    <xf numFmtId="166" fontId="3" fillId="2" borderId="13" xfId="3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center" vertical="top" wrapText="1"/>
    </xf>
    <xf numFmtId="0" fontId="5" fillId="0" borderId="13" xfId="1" applyFont="1" applyFill="1" applyBorder="1" applyAlignment="1">
      <alignment horizontal="left" vertical="top" wrapText="1" indent="3"/>
    </xf>
    <xf numFmtId="0" fontId="5" fillId="0" borderId="13" xfId="1" applyFont="1" applyFill="1" applyBorder="1" applyAlignment="1">
      <alignment horizontal="left" vertical="top" wrapText="1" indent="2"/>
    </xf>
    <xf numFmtId="166" fontId="3" fillId="2" borderId="22" xfId="3" applyNumberFormat="1" applyFont="1" applyFill="1" applyBorder="1" applyAlignment="1">
      <alignment horizontal="right" vertical="center"/>
    </xf>
    <xf numFmtId="0" fontId="5" fillId="0" borderId="23" xfId="1" applyFont="1" applyFill="1" applyBorder="1" applyAlignment="1">
      <alignment horizontal="center" vertical="top" wrapText="1"/>
    </xf>
    <xf numFmtId="0" fontId="5" fillId="0" borderId="22" xfId="1" applyFont="1" applyFill="1" applyBorder="1" applyAlignment="1">
      <alignment vertical="center" wrapText="1"/>
    </xf>
    <xf numFmtId="49" fontId="3" fillId="0" borderId="22" xfId="1" applyNumberFormat="1" applyFont="1" applyFill="1" applyBorder="1" applyAlignment="1">
      <alignment horizontal="left" vertical="center" indent="1"/>
    </xf>
    <xf numFmtId="0" fontId="6" fillId="0" borderId="16" xfId="1" applyFont="1" applyBorder="1" applyAlignment="1">
      <alignment horizontal="center" vertical="center"/>
    </xf>
    <xf numFmtId="0" fontId="7" fillId="0" borderId="17" xfId="4" applyFont="1" applyBorder="1" applyAlignment="1">
      <alignment horizontal="center" vertical="center" wrapText="1"/>
    </xf>
    <xf numFmtId="0" fontId="7" fillId="0" borderId="25" xfId="4" applyFont="1" applyBorder="1" applyAlignment="1">
      <alignment horizontal="center" vertical="center" wrapText="1"/>
    </xf>
    <xf numFmtId="49" fontId="7" fillId="0" borderId="16" xfId="4" applyNumberFormat="1" applyFont="1" applyBorder="1" applyAlignment="1">
      <alignment horizontal="center" vertical="center" wrapText="1"/>
    </xf>
    <xf numFmtId="0" fontId="2" fillId="0" borderId="26" xfId="1" applyFont="1" applyBorder="1" applyAlignment="1"/>
    <xf numFmtId="0" fontId="2" fillId="0" borderId="25" xfId="1" applyFont="1" applyBorder="1" applyAlignment="1"/>
    <xf numFmtId="0" fontId="2" fillId="0" borderId="17" xfId="1" applyFont="1" applyBorder="1" applyAlignment="1"/>
    <xf numFmtId="0" fontId="9" fillId="0" borderId="17" xfId="1" applyFont="1" applyFill="1" applyBorder="1" applyAlignment="1">
      <alignment vertical="top"/>
    </xf>
    <xf numFmtId="166" fontId="6" fillId="2" borderId="16" xfId="3" applyNumberFormat="1" applyFont="1" applyFill="1" applyBorder="1" applyAlignment="1">
      <alignment horizontal="right" vertical="center"/>
    </xf>
    <xf numFmtId="0" fontId="7" fillId="0" borderId="26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vertical="center" wrapText="1"/>
    </xf>
    <xf numFmtId="49" fontId="7" fillId="0" borderId="11" xfId="1" applyNumberFormat="1" applyFont="1" applyFill="1" applyBorder="1" applyAlignment="1">
      <alignment horizontal="center" vertical="center"/>
    </xf>
    <xf numFmtId="166" fontId="3" fillId="3" borderId="27" xfId="5" applyNumberFormat="1" applyFont="1" applyFill="1" applyBorder="1" applyProtection="1">
      <alignment horizontal="right"/>
      <protection locked="0"/>
    </xf>
    <xf numFmtId="0" fontId="5" fillId="0" borderId="28" xfId="1" applyFont="1" applyFill="1" applyBorder="1" applyAlignment="1">
      <alignment horizontal="center" vertical="top" wrapText="1"/>
    </xf>
    <xf numFmtId="0" fontId="5" fillId="0" borderId="29" xfId="1" applyFont="1" applyFill="1" applyBorder="1" applyAlignment="1">
      <alignment vertical="top" wrapText="1"/>
    </xf>
    <xf numFmtId="49" fontId="3" fillId="0" borderId="13" xfId="1" applyNumberFormat="1" applyFont="1" applyFill="1" applyBorder="1" applyAlignment="1">
      <alignment horizontal="center"/>
    </xf>
    <xf numFmtId="166" fontId="3" fillId="4" borderId="13" xfId="3" applyNumberFormat="1" applyFont="1" applyFill="1" applyBorder="1" applyProtection="1">
      <alignment horizontal="right"/>
      <protection locked="0"/>
    </xf>
    <xf numFmtId="0" fontId="5" fillId="0" borderId="28" xfId="1" applyFont="1" applyFill="1" applyBorder="1" applyAlignment="1">
      <alignment vertical="top" wrapText="1"/>
    </xf>
    <xf numFmtId="0" fontId="5" fillId="0" borderId="28" xfId="4" applyFont="1" applyFill="1" applyBorder="1" applyAlignment="1">
      <alignment horizontal="left" vertical="center" wrapText="1"/>
    </xf>
    <xf numFmtId="166" fontId="3" fillId="4" borderId="13" xfId="5" applyNumberFormat="1" applyFont="1" applyFill="1" applyBorder="1" applyProtection="1">
      <alignment horizontal="right"/>
      <protection locked="0"/>
    </xf>
    <xf numFmtId="0" fontId="3" fillId="0" borderId="28" xfId="1" applyFont="1" applyBorder="1"/>
    <xf numFmtId="49" fontId="10" fillId="0" borderId="29" xfId="1" applyNumberFormat="1" applyFont="1" applyBorder="1" applyAlignment="1">
      <alignment horizontal="left" vertical="top"/>
    </xf>
    <xf numFmtId="0" fontId="11" fillId="0" borderId="28" xfId="1" applyFont="1" applyFill="1" applyBorder="1" applyAlignment="1">
      <alignment horizontal="left" vertical="top" wrapText="1" indent="1"/>
    </xf>
    <xf numFmtId="0" fontId="10" fillId="0" borderId="29" xfId="1" applyFont="1" applyBorder="1" applyAlignment="1">
      <alignment horizontal="left"/>
    </xf>
    <xf numFmtId="166" fontId="3" fillId="2" borderId="13" xfId="3" applyNumberFormat="1" applyFont="1" applyFill="1" applyBorder="1" applyProtection="1">
      <alignment horizontal="right"/>
      <protection locked="0"/>
    </xf>
    <xf numFmtId="166" fontId="5" fillId="0" borderId="13" xfId="4" applyNumberFormat="1" applyFont="1" applyFill="1" applyBorder="1" applyAlignment="1" applyProtection="1">
      <alignment horizontal="right" vertical="center" wrapText="1"/>
      <protection locked="0"/>
    </xf>
    <xf numFmtId="49" fontId="3" fillId="0" borderId="13" xfId="4" applyNumberFormat="1" applyFont="1" applyFill="1" applyBorder="1" applyAlignment="1">
      <alignment horizontal="center" vertical="center" wrapText="1"/>
    </xf>
    <xf numFmtId="166" fontId="3" fillId="4" borderId="13" xfId="3" applyNumberFormat="1" applyFont="1" applyFill="1" applyBorder="1" applyAlignment="1">
      <alignment horizontal="right" vertical="center"/>
    </xf>
    <xf numFmtId="49" fontId="3" fillId="0" borderId="15" xfId="4" applyNumberFormat="1" applyFont="1" applyFill="1" applyBorder="1" applyAlignment="1">
      <alignment horizontal="center" vertical="center" wrapText="1"/>
    </xf>
    <xf numFmtId="166" fontId="3" fillId="4" borderId="22" xfId="3" applyNumberFormat="1" applyFont="1" applyFill="1" applyBorder="1" applyAlignment="1">
      <alignment horizontal="right" vertical="center"/>
    </xf>
    <xf numFmtId="0" fontId="5" fillId="0" borderId="30" xfId="1" applyFont="1" applyFill="1" applyBorder="1" applyAlignment="1">
      <alignment horizontal="center" vertical="top" wrapText="1"/>
    </xf>
    <xf numFmtId="49" fontId="3" fillId="0" borderId="29" xfId="1" applyNumberFormat="1" applyFont="1" applyBorder="1" applyAlignment="1">
      <alignment vertical="top"/>
    </xf>
    <xf numFmtId="49" fontId="3" fillId="0" borderId="31" xfId="4" applyNumberFormat="1" applyFont="1" applyFill="1" applyBorder="1" applyAlignment="1">
      <alignment horizontal="center" vertical="center" wrapText="1"/>
    </xf>
    <xf numFmtId="0" fontId="7" fillId="0" borderId="26" xfId="4" applyFont="1" applyBorder="1" applyAlignment="1">
      <alignment horizontal="center" vertical="center" wrapText="1"/>
    </xf>
    <xf numFmtId="0" fontId="7" fillId="0" borderId="32" xfId="4" applyFont="1" applyBorder="1" applyAlignment="1">
      <alignment horizontal="center" vertical="center" wrapText="1"/>
    </xf>
    <xf numFmtId="49" fontId="7" fillId="0" borderId="33" xfId="4" applyNumberFormat="1" applyFont="1" applyBorder="1" applyAlignment="1">
      <alignment horizontal="center" vertical="center" wrapText="1"/>
    </xf>
    <xf numFmtId="49" fontId="6" fillId="0" borderId="0" xfId="1" applyNumberFormat="1" applyFont="1" applyBorder="1" applyAlignment="1">
      <alignment vertical="center" wrapText="1"/>
    </xf>
    <xf numFmtId="0" fontId="6" fillId="0" borderId="16" xfId="1" applyFont="1" applyBorder="1" applyAlignment="1">
      <alignment horizontal="center" vertical="center" wrapText="1"/>
    </xf>
    <xf numFmtId="0" fontId="2" fillId="0" borderId="16" xfId="1" applyFont="1" applyBorder="1" applyAlignment="1"/>
    <xf numFmtId="0" fontId="1" fillId="0" borderId="0" xfId="1" applyFill="1" applyBorder="1" applyAlignment="1">
      <alignment vertical="top"/>
    </xf>
    <xf numFmtId="49" fontId="1" fillId="0" borderId="0" xfId="1" applyNumberFormat="1" applyFill="1" applyBorder="1" applyAlignment="1">
      <alignment vertical="top"/>
    </xf>
    <xf numFmtId="166" fontId="12" fillId="0" borderId="0" xfId="3" applyNumberFormat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 wrapText="1"/>
    </xf>
    <xf numFmtId="49" fontId="14" fillId="0" borderId="0" xfId="1" applyNumberFormat="1" applyFont="1" applyFill="1" applyBorder="1" applyAlignment="1">
      <alignment horizontal="right" vertical="center"/>
    </xf>
    <xf numFmtId="166" fontId="4" fillId="0" borderId="0" xfId="3" applyNumberFormat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vertical="center" wrapText="1"/>
    </xf>
    <xf numFmtId="49" fontId="4" fillId="0" borderId="0" xfId="1" applyNumberFormat="1" applyFont="1" applyFill="1" applyBorder="1" applyAlignment="1">
      <alignment horizontal="right" vertical="center"/>
    </xf>
    <xf numFmtId="166" fontId="6" fillId="2" borderId="34" xfId="3" applyNumberFormat="1" applyFont="1" applyFill="1" applyBorder="1" applyAlignment="1">
      <alignment horizontal="right" vertical="center"/>
    </xf>
    <xf numFmtId="0" fontId="7" fillId="5" borderId="11" xfId="1" applyFont="1" applyFill="1" applyBorder="1" applyAlignment="1">
      <alignment horizontal="center" vertical="center" wrapText="1"/>
    </xf>
    <xf numFmtId="0" fontId="7" fillId="0" borderId="35" xfId="1" applyFont="1" applyFill="1" applyBorder="1" applyAlignment="1">
      <alignment vertical="center" wrapText="1"/>
    </xf>
    <xf numFmtId="49" fontId="6" fillId="0" borderId="3" xfId="1" applyNumberFormat="1" applyFont="1" applyFill="1" applyBorder="1" applyAlignment="1">
      <alignment horizontal="right" vertical="center"/>
    </xf>
    <xf numFmtId="166" fontId="3" fillId="2" borderId="4" xfId="3" applyNumberFormat="1" applyFont="1" applyFill="1" applyBorder="1" applyAlignment="1">
      <alignment horizontal="right" vertical="center"/>
    </xf>
    <xf numFmtId="0" fontId="11" fillId="5" borderId="13" xfId="1" applyFont="1" applyFill="1" applyBorder="1" applyAlignment="1">
      <alignment horizontal="center" vertical="center" wrapText="1"/>
    </xf>
    <xf numFmtId="3" fontId="11" fillId="0" borderId="36" xfId="1" applyNumberFormat="1" applyFont="1" applyFill="1" applyBorder="1" applyAlignment="1">
      <alignment horizontal="left" vertical="center" wrapText="1" indent="1"/>
    </xf>
    <xf numFmtId="49" fontId="3" fillId="0" borderId="6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 wrapText="1"/>
    </xf>
    <xf numFmtId="49" fontId="3" fillId="0" borderId="36" xfId="1" applyNumberFormat="1" applyFont="1" applyFill="1" applyBorder="1" applyAlignment="1">
      <alignment horizontal="right" vertical="top" wrapText="1"/>
    </xf>
    <xf numFmtId="49" fontId="3" fillId="0" borderId="36" xfId="1" applyNumberFormat="1" applyFont="1" applyFill="1" applyBorder="1" applyAlignment="1">
      <alignment vertical="top" wrapText="1"/>
    </xf>
    <xf numFmtId="0" fontId="11" fillId="0" borderId="13" xfId="1" applyFont="1" applyFill="1" applyBorder="1" applyAlignment="1">
      <alignment horizontal="center" vertical="center" wrapText="1"/>
    </xf>
    <xf numFmtId="49" fontId="10" fillId="0" borderId="36" xfId="1" applyNumberFormat="1" applyFont="1" applyBorder="1" applyAlignment="1">
      <alignment vertical="top"/>
    </xf>
    <xf numFmtId="49" fontId="10" fillId="0" borderId="36" xfId="1" applyNumberFormat="1" applyFont="1" applyFill="1" applyBorder="1" applyAlignment="1">
      <alignment vertical="top" wrapText="1"/>
    </xf>
    <xf numFmtId="166" fontId="5" fillId="2" borderId="37" xfId="3" applyNumberFormat="1" applyFont="1" applyFill="1" applyBorder="1" applyAlignment="1">
      <alignment horizontal="right" vertical="center"/>
    </xf>
    <xf numFmtId="0" fontId="5" fillId="0" borderId="22" xfId="1" applyFont="1" applyFill="1" applyBorder="1" applyAlignment="1">
      <alignment horizontal="center" vertical="center" wrapText="1"/>
    </xf>
    <xf numFmtId="0" fontId="5" fillId="0" borderId="38" xfId="4" applyFont="1" applyBorder="1" applyAlignment="1">
      <alignment horizontal="left" vertical="center" wrapText="1"/>
    </xf>
    <xf numFmtId="49" fontId="5" fillId="0" borderId="39" xfId="4" applyNumberFormat="1" applyFont="1" applyBorder="1" applyAlignment="1">
      <alignment horizontal="right" vertical="center" wrapText="1"/>
    </xf>
    <xf numFmtId="0" fontId="3" fillId="0" borderId="0" xfId="1" applyFont="1" applyAlignment="1">
      <alignment horizontal="center" vertical="center"/>
    </xf>
    <xf numFmtId="0" fontId="7" fillId="0" borderId="16" xfId="4" applyFont="1" applyBorder="1" applyAlignment="1">
      <alignment horizontal="center" vertical="center" wrapText="1"/>
    </xf>
    <xf numFmtId="0" fontId="7" fillId="0" borderId="40" xfId="4" applyFont="1" applyBorder="1" applyAlignment="1">
      <alignment horizontal="center" vertical="center" wrapText="1"/>
    </xf>
    <xf numFmtId="0" fontId="9" fillId="0" borderId="41" xfId="1" applyFont="1" applyFill="1" applyBorder="1" applyAlignment="1">
      <alignment vertical="top"/>
    </xf>
    <xf numFmtId="0" fontId="9" fillId="0" borderId="42" xfId="1" applyFont="1" applyFill="1" applyBorder="1" applyAlignment="1">
      <alignment vertical="top"/>
    </xf>
    <xf numFmtId="0" fontId="9" fillId="0" borderId="19" xfId="1" applyFont="1" applyFill="1" applyBorder="1" applyAlignment="1">
      <alignment vertical="top"/>
    </xf>
    <xf numFmtId="167" fontId="7" fillId="0" borderId="0" xfId="1" applyNumberFormat="1" applyFont="1" applyFill="1" applyBorder="1" applyAlignment="1">
      <alignment horizontal="centerContinuous" vertical="center" wrapText="1"/>
    </xf>
    <xf numFmtId="0" fontId="15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/>
    </xf>
    <xf numFmtId="0" fontId="2" fillId="0" borderId="0" xfId="1" applyFont="1" applyBorder="1"/>
    <xf numFmtId="167" fontId="7" fillId="2" borderId="16" xfId="1" applyNumberFormat="1" applyFont="1" applyFill="1" applyBorder="1" applyAlignment="1">
      <alignment horizontal="centerContinuous" vertical="center" wrapText="1"/>
    </xf>
    <xf numFmtId="0" fontId="5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left" vertical="center"/>
    </xf>
    <xf numFmtId="0" fontId="3" fillId="0" borderId="0" xfId="1" applyFont="1"/>
    <xf numFmtId="164" fontId="7" fillId="2" borderId="27" xfId="2" applyNumberFormat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49" fontId="7" fillId="0" borderId="21" xfId="6" applyNumberFormat="1" applyFont="1" applyBorder="1" applyAlignment="1">
      <alignment horizontal="left" vertical="center" wrapText="1"/>
    </xf>
    <xf numFmtId="166" fontId="5" fillId="4" borderId="13" xfId="3" applyNumberFormat="1" applyFont="1" applyFill="1" applyBorder="1" applyAlignment="1">
      <alignment horizontal="right" vertical="center"/>
    </xf>
    <xf numFmtId="10" fontId="7" fillId="2" borderId="13" xfId="2" applyNumberFormat="1" applyFont="1" applyFill="1" applyBorder="1" applyAlignment="1">
      <alignment horizontal="center" vertical="center"/>
    </xf>
    <xf numFmtId="166" fontId="5" fillId="2" borderId="13" xfId="3" applyNumberFormat="1" applyFont="1" applyFill="1" applyBorder="1" applyAlignment="1">
      <alignment horizontal="center" vertical="center"/>
    </xf>
    <xf numFmtId="164" fontId="7" fillId="3" borderId="15" xfId="2" applyNumberFormat="1" applyFont="1" applyFill="1" applyBorder="1" applyAlignment="1" applyProtection="1">
      <alignment horizontal="center" vertical="center"/>
      <protection locked="0"/>
    </xf>
    <xf numFmtId="0" fontId="7" fillId="0" borderId="15" xfId="1" applyFont="1" applyFill="1" applyBorder="1" applyAlignment="1">
      <alignment horizontal="center" vertical="center"/>
    </xf>
    <xf numFmtId="49" fontId="7" fillId="0" borderId="23" xfId="6" applyNumberFormat="1" applyFont="1" applyBorder="1" applyAlignment="1">
      <alignment horizontal="left" vertical="center" wrapText="1"/>
    </xf>
    <xf numFmtId="0" fontId="6" fillId="0" borderId="16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6" fillId="0" borderId="5" xfId="1" applyFont="1" applyBorder="1"/>
    <xf numFmtId="0" fontId="17" fillId="0" borderId="25" xfId="1" applyFont="1" applyBorder="1" applyAlignment="1"/>
    <xf numFmtId="0" fontId="18" fillId="0" borderId="5" xfId="1" applyFont="1" applyBorder="1"/>
    <xf numFmtId="164" fontId="2" fillId="0" borderId="0" xfId="1" applyNumberFormat="1" applyFont="1"/>
    <xf numFmtId="0" fontId="19" fillId="0" borderId="0" xfId="0" applyFont="1" applyAlignment="1">
      <alignment horizontal="center" wrapText="1"/>
    </xf>
    <xf numFmtId="0" fontId="3" fillId="0" borderId="0" xfId="1" applyFont="1" applyAlignment="1">
      <alignment vertical="center" wrapText="1"/>
    </xf>
    <xf numFmtId="49" fontId="3" fillId="0" borderId="0" xfId="1" applyNumberFormat="1" applyFont="1" applyAlignment="1">
      <alignment vertical="center" wrapText="1"/>
    </xf>
  </cellXfs>
  <cellStyles count="55">
    <cellStyle name=" 1" xfId="7"/>
    <cellStyle name=" 1 2" xfId="8"/>
    <cellStyle name=" 1_Stage1" xfId="9"/>
    <cellStyle name="_Model_RAB Мой_PR.PROG.WARM.NOTCOMBI.2012.2.16_v1.4(04.04.11) " xfId="10"/>
    <cellStyle name="_Model_RAB Мой_Книга2_PR.PROG.WARM.NOTCOMBI.2012.2.16_v1.4(04.04.11) " xfId="11"/>
    <cellStyle name="_Model_RAB_MRSK_svod_PR.PROG.WARM.NOTCOMBI.2012.2.16_v1.4(04.04.11) " xfId="12"/>
    <cellStyle name="_Model_RAB_MRSK_svod_Книга2_PR.PROG.WARM.NOTCOMBI.2012.2.16_v1.4(04.04.11) " xfId="13"/>
    <cellStyle name="_МОДЕЛЬ_1 (2)_PR.PROG.WARM.NOTCOMBI.2012.2.16_v1.4(04.04.11) " xfId="14"/>
    <cellStyle name="_МОДЕЛЬ_1 (2)_Книга2_PR.PROG.WARM.NOTCOMBI.2012.2.16_v1.4(04.04.11) " xfId="15"/>
    <cellStyle name="_пр 5 тариф RAB_PR.PROG.WARM.NOTCOMBI.2012.2.16_v1.4(04.04.11) " xfId="16"/>
    <cellStyle name="_пр 5 тариф RAB_Книга2_PR.PROG.WARM.NOTCOMBI.2012.2.16_v1.4(04.04.11) " xfId="17"/>
    <cellStyle name="_Расчет RAB_22072008_PR.PROG.WARM.NOTCOMBI.2012.2.16_v1.4(04.04.11) " xfId="18"/>
    <cellStyle name="_Расчет RAB_22072008_Книга2_PR.PROG.WARM.NOTCOMBI.2012.2.16_v1.4(04.04.11) " xfId="19"/>
    <cellStyle name="_Расчет RAB_Лен и МОЭСК_с 2010 года_14.04.2009_со сглаж_version 3.0_без ФСК_PR.PROG.WARM.NOTCOMBI.2012.2.16_v1.4(04.04.11) " xfId="20"/>
    <cellStyle name="_Расчет RAB_Лен и МОЭСК_с 2010 года_14.04.2009_со сглаж_version 3.0_без ФСК_Книга2_PR.PROG.WARM.NOTCOMBI.2012.2.16_v1.4(04.04.11) " xfId="21"/>
    <cellStyle name="Cells 2" xfId="22"/>
    <cellStyle name="Currency [0]" xfId="23"/>
    <cellStyle name="Currency2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Ввод  2" xfId="33"/>
    <cellStyle name="Гиперссылка 2" xfId="34"/>
    <cellStyle name="Гиперссылка 2 2" xfId="35"/>
    <cellStyle name="Гиперссылка 4" xfId="36"/>
    <cellStyle name="Заголовок" xfId="6"/>
    <cellStyle name="ЗаголовокСтолбца" xfId="4"/>
    <cellStyle name="Значение" xfId="37"/>
    <cellStyle name="мой" xfId="38"/>
    <cellStyle name="Обычный" xfId="0" builtinId="0"/>
    <cellStyle name="Обычный 10" xfId="39"/>
    <cellStyle name="Обычный 12 2" xfId="40"/>
    <cellStyle name="Обычный 13" xfId="41"/>
    <cellStyle name="Обычный 2" xfId="1"/>
    <cellStyle name="Обычный 2 10 2" xfId="42"/>
    <cellStyle name="Обычный 2 2" xfId="43"/>
    <cellStyle name="Обычный 2_НВВ - сети долгосрочный (15.07) - передано на оформление 2" xfId="44"/>
    <cellStyle name="Обычный 3" xfId="45"/>
    <cellStyle name="Обычный 3 2" xfId="46"/>
    <cellStyle name="Обычный 3 3" xfId="47"/>
    <cellStyle name="Обычный 4" xfId="48"/>
    <cellStyle name="Процентный 2" xfId="2"/>
    <cellStyle name="Процентный 3" xfId="49"/>
    <cellStyle name="Стиль 1" xfId="50"/>
    <cellStyle name="Финансовый 2" xfId="51"/>
    <cellStyle name="Финансовый 3" xfId="52"/>
    <cellStyle name="Формула" xfId="53"/>
    <cellStyle name="Формула 2" xfId="5"/>
    <cellStyle name="Формула_GRES.2007.5" xfId="3"/>
    <cellStyle name="ФормулаВБ" xfId="5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odovozov\AppData\Local\Microsoft\Windows\Temporary%20Internet%20Files\Content.Outlook\G1P61H6G\&#1050;&#1086;&#1087;&#1080;&#1103;%20&#1064;&#1072;&#1073;&#1083;&#1086;&#1085;%20&#1076;&#1083;&#1103;%20&#1058;&#1057;&#1054;%20&#1085;&#1072;%202014%20&#1075;&#1086;&#1076;%20(&#1087;&#1088;&#1080;&#1083;%20%20&#1082;%20&#1080;&#1085;&#1092;%20%20&#1087;&#1080;&#1089;&#1100;&#1084;&#1091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7;&#1082;&#1091;&#1097;&#1072;&#1103;%20&#1088;&#1072;&#1073;&#1086;&#1090;&#1072;/&#1058;&#1072;&#1088;&#1080;&#1092;&#1099;/&#1058;&#1040;&#1056;&#1048;&#1060;&#1067;%202014&#1075;/&#1075;.&#1052;&#1086;&#1089;&#1082;&#1074;&#1072;/&#1064;&#1072;&#1073;&#1083;&#1086;&#1085;%20&#1085;&#1072;%202014%20&#1054;&#1054;&#1054;%20&#1050;&#1072;&#1089;&#1082;&#1072;&#1076;-&#1069;&#1085;&#1077;&#1088;&#1075;&#1086;&#1089;&#1077;&#1090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72;&#1089;&#1082;&#1072;&#1076;-&#1069;&#1085;&#1077;&#1088;&#1075;&#1086;&#1089;&#1077;&#1090;&#1100;\&#1064;&#1072;&#1073;&#1083;&#1086;&#1085;&#1099;%20&#1045;&#1048;&#1040;&#1057;\INFO%20RENT%20EE%20EQUIPMENT%201%2077%20(3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3"/>
      <sheetName val="4"/>
      <sheetName val="5"/>
      <sheetName val="6"/>
      <sheetName val="матер."/>
      <sheetName val="15"/>
      <sheetName val="16"/>
      <sheetName val="17"/>
      <sheetName val="17.1"/>
      <sheetName val="20"/>
      <sheetName val="20.1"/>
      <sheetName val="21"/>
      <sheetName val="Расчет долгосрочных параметров"/>
      <sheetName val="25"/>
      <sheetName val="тарифы"/>
      <sheetName val="P2.1"/>
      <sheetName val="P2.2"/>
      <sheetName val="2.3"/>
      <sheetName val="Аренда+лизинг сети"/>
      <sheetName val="Арнда+лизинг прочее имущество"/>
    </sheetNames>
    <sheetDataSet>
      <sheetData sheetId="0"/>
      <sheetData sheetId="1"/>
      <sheetData sheetId="2">
        <row r="21">
          <cell r="AH2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B13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19">
          <cell r="G19">
            <v>0</v>
          </cell>
        </row>
        <row r="20">
          <cell r="G20">
            <v>0</v>
          </cell>
        </row>
      </sheetData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3"/>
      <sheetName val="4"/>
      <sheetName val="5"/>
      <sheetName val="6"/>
      <sheetName val="матер"/>
      <sheetName val="15"/>
      <sheetName val="16"/>
      <sheetName val="17"/>
      <sheetName val="17.1"/>
      <sheetName val="20"/>
      <sheetName val="20.1"/>
      <sheetName val="21"/>
      <sheetName val="Расчет долгосрочных параметров"/>
      <sheetName val="25"/>
      <sheetName val="тарифы"/>
      <sheetName val="Р 2.1."/>
      <sheetName val="Р 2.2."/>
      <sheetName val="Р 2.3. "/>
      <sheetName val="Аренда + лизинг сети "/>
      <sheetName val="Аренда +лизинг прочее имущество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7">
          <cell r="G17">
            <v>116680.71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0">
          <cell r="F20">
            <v>11096.015000000001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ЭСОБ"/>
      <sheetName val="ПРОБ"/>
      <sheetName val="Комментарии"/>
      <sheetName val="Проверка"/>
      <sheetName val="tech"/>
      <sheetName val="TECHSHEET"/>
      <sheetName val="modProv"/>
      <sheetName val="REESTR_ORG"/>
      <sheetName val="REESTR_FILTERED"/>
      <sheetName val="modSheetTitle"/>
      <sheetName val="modHandlers"/>
      <sheetName val="modCommonProv"/>
      <sheetName val="modProvGeneralProc"/>
      <sheetName val="modInfo"/>
      <sheetName val="modCommandButton"/>
      <sheetName val="modUpdTemplMain"/>
      <sheetName val="modUpdateStatus"/>
      <sheetName val="modCommonProcedures"/>
      <sheetName val="modfrmCheckUpdates"/>
      <sheetName val="modIHLCommandBar"/>
      <sheetName val="modfrmDateChoose"/>
      <sheetName val="modfrmReest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7">
          <cell r="G27" t="str">
            <v>офис</v>
          </cell>
        </row>
        <row r="28">
          <cell r="G28" t="str">
            <v>производственное помещение</v>
          </cell>
        </row>
        <row r="29">
          <cell r="G29" t="str">
            <v>прочее</v>
          </cell>
        </row>
        <row r="30">
          <cell r="G30" t="str">
            <v>транспорт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="90" zoomScaleNormal="90" workbookViewId="0">
      <selection activeCell="K70" sqref="K70"/>
    </sheetView>
  </sheetViews>
  <sheetFormatPr defaultColWidth="8.7109375" defaultRowHeight="12.75"/>
  <cols>
    <col min="1" max="1" width="10.42578125" style="3" customWidth="1"/>
    <col min="2" max="2" width="69.5703125" style="3" customWidth="1"/>
    <col min="3" max="3" width="14.7109375" style="3" customWidth="1"/>
    <col min="4" max="4" width="17" style="3" customWidth="1"/>
    <col min="5" max="8" width="8.28515625" style="2" customWidth="1"/>
    <col min="9" max="16384" width="8.7109375" style="1"/>
  </cols>
  <sheetData>
    <row r="1" spans="1:10" ht="15">
      <c r="B1" s="146"/>
      <c r="C1" s="145"/>
      <c r="D1" s="145"/>
      <c r="E1" s="4"/>
      <c r="F1" s="4"/>
      <c r="G1" s="4"/>
      <c r="H1" s="4"/>
    </row>
    <row r="2" spans="1:10" ht="31.5" customHeight="1">
      <c r="A2" s="144" t="s">
        <v>129</v>
      </c>
      <c r="B2" s="144"/>
      <c r="C2" s="144"/>
      <c r="D2" s="144"/>
      <c r="E2" s="4"/>
      <c r="F2" s="4"/>
      <c r="G2" s="4"/>
      <c r="H2" s="4"/>
    </row>
    <row r="3" spans="1:10" ht="13.5" thickBot="1">
      <c r="D3" s="143"/>
      <c r="E3" s="4"/>
      <c r="F3" s="4"/>
      <c r="G3" s="4"/>
      <c r="H3" s="4"/>
    </row>
    <row r="4" spans="1:10" s="3" customFormat="1" ht="38.25" customHeight="1" thickBot="1">
      <c r="A4" s="142"/>
      <c r="B4" s="141" t="s">
        <v>128</v>
      </c>
      <c r="C4" s="86"/>
      <c r="D4" s="85" t="s">
        <v>70</v>
      </c>
      <c r="E4" s="124"/>
      <c r="F4" s="124"/>
      <c r="G4" s="124"/>
      <c r="H4" s="124"/>
    </row>
    <row r="5" spans="1:10" s="15" customFormat="1" ht="15.75" thickBot="1">
      <c r="A5" s="140"/>
      <c r="B5" s="139"/>
      <c r="C5" s="138"/>
      <c r="D5" s="138">
        <v>2014</v>
      </c>
      <c r="E5" s="16"/>
      <c r="F5" s="16"/>
      <c r="G5" s="16"/>
      <c r="H5" s="16"/>
    </row>
    <row r="6" spans="1:10" s="15" customFormat="1" ht="15">
      <c r="A6" s="128"/>
      <c r="B6" s="137" t="s">
        <v>127</v>
      </c>
      <c r="C6" s="136" t="s">
        <v>10</v>
      </c>
      <c r="D6" s="135">
        <f>5.4%</f>
        <v>5.4000000000000006E-2</v>
      </c>
      <c r="E6" s="16"/>
      <c r="F6" s="16"/>
      <c r="G6" s="16"/>
      <c r="H6" s="16"/>
    </row>
    <row r="7" spans="1:10" s="15" customFormat="1" ht="15">
      <c r="A7" s="128"/>
      <c r="B7" s="131" t="s">
        <v>126</v>
      </c>
      <c r="C7" s="130" t="s">
        <v>10</v>
      </c>
      <c r="D7" s="129">
        <v>2.5000000000000001E-2</v>
      </c>
      <c r="E7" s="16"/>
      <c r="F7" s="16"/>
      <c r="G7" s="16"/>
      <c r="H7" s="16"/>
    </row>
    <row r="8" spans="1:10" s="15" customFormat="1" ht="15">
      <c r="A8" s="128"/>
      <c r="B8" s="131" t="s">
        <v>125</v>
      </c>
      <c r="C8" s="130" t="s">
        <v>124</v>
      </c>
      <c r="D8" s="134">
        <f>'[2]Р 2.3. '!F20</f>
        <v>11096.015000000001</v>
      </c>
      <c r="E8" s="16"/>
      <c r="F8" s="16"/>
      <c r="G8" s="16"/>
      <c r="H8" s="16"/>
    </row>
    <row r="9" spans="1:10" s="15" customFormat="1" ht="15">
      <c r="A9" s="128"/>
      <c r="B9" s="131" t="s">
        <v>123</v>
      </c>
      <c r="C9" s="130" t="s">
        <v>10</v>
      </c>
      <c r="D9" s="133">
        <f>'[1]2.3'!G20</f>
        <v>0</v>
      </c>
      <c r="E9" s="16"/>
      <c r="F9" s="16"/>
      <c r="G9" s="16"/>
      <c r="H9" s="16"/>
    </row>
    <row r="10" spans="1:10" s="15" customFormat="1" ht="30">
      <c r="A10" s="128"/>
      <c r="B10" s="131" t="s">
        <v>122</v>
      </c>
      <c r="C10" s="130" t="s">
        <v>10</v>
      </c>
      <c r="D10" s="129">
        <v>0.75</v>
      </c>
      <c r="E10" s="16"/>
      <c r="F10" s="16"/>
      <c r="G10" s="16"/>
      <c r="H10" s="16"/>
    </row>
    <row r="11" spans="1:10" s="15" customFormat="1" ht="15">
      <c r="A11" s="128"/>
      <c r="B11" s="131" t="s">
        <v>121</v>
      </c>
      <c r="C11" s="130"/>
      <c r="D11" s="132"/>
      <c r="E11" s="16"/>
      <c r="F11" s="16"/>
      <c r="G11" s="16"/>
      <c r="H11" s="16"/>
    </row>
    <row r="12" spans="1:10" s="15" customFormat="1" ht="58.5" customHeight="1" thickBot="1">
      <c r="A12" s="128"/>
      <c r="B12" s="131" t="s">
        <v>120</v>
      </c>
      <c r="C12" s="130" t="s">
        <v>10</v>
      </c>
      <c r="D12" s="129">
        <v>0.02</v>
      </c>
      <c r="E12" s="16"/>
      <c r="F12" s="16"/>
      <c r="G12" s="16"/>
      <c r="H12" s="16"/>
    </row>
    <row r="13" spans="1:10" s="15" customFormat="1" ht="15.75" thickBot="1">
      <c r="A13" s="128"/>
      <c r="B13" s="127" t="s">
        <v>119</v>
      </c>
      <c r="C13" s="126"/>
      <c r="D13" s="125">
        <f>(1+D6)*(1-D7)*(1+D9*D10)</f>
        <v>1.02765</v>
      </c>
      <c r="E13" s="16"/>
      <c r="F13" s="16"/>
      <c r="G13" s="16"/>
      <c r="H13" s="16"/>
    </row>
    <row r="14" spans="1:10" s="2" customFormat="1" ht="15.75" thickBot="1">
      <c r="A14" s="124"/>
      <c r="B14" s="123"/>
      <c r="C14" s="122"/>
      <c r="D14" s="121"/>
      <c r="E14" s="4"/>
      <c r="F14" s="4"/>
      <c r="G14" s="4"/>
      <c r="H14" s="4"/>
    </row>
    <row r="15" spans="1:10" ht="18.75" thickBot="1">
      <c r="A15" s="120" t="s">
        <v>118</v>
      </c>
      <c r="B15" s="119"/>
      <c r="C15" s="119"/>
      <c r="D15" s="118"/>
      <c r="E15" s="4"/>
      <c r="F15" s="4"/>
      <c r="G15" s="4"/>
      <c r="H15" s="4"/>
    </row>
    <row r="16" spans="1:10" s="15" customFormat="1" ht="30.75" thickBot="1">
      <c r="A16" s="83" t="s">
        <v>38</v>
      </c>
      <c r="B16" s="117" t="s">
        <v>37</v>
      </c>
      <c r="C16" s="116" t="s">
        <v>36</v>
      </c>
      <c r="D16" s="48">
        <v>2014</v>
      </c>
      <c r="E16" s="16"/>
      <c r="F16" s="16"/>
      <c r="G16" s="16"/>
      <c r="H16" s="16"/>
      <c r="J16" s="115"/>
    </row>
    <row r="17" spans="1:8" s="15" customFormat="1" ht="15">
      <c r="A17" s="114" t="s">
        <v>117</v>
      </c>
      <c r="B17" s="113" t="s">
        <v>116</v>
      </c>
      <c r="C17" s="112" t="s">
        <v>7</v>
      </c>
      <c r="D17" s="111">
        <v>11503.823263364249</v>
      </c>
      <c r="E17" s="16"/>
      <c r="F17" s="16"/>
      <c r="G17" s="16"/>
      <c r="H17" s="16"/>
    </row>
    <row r="18" spans="1:8" s="15" customFormat="1" ht="30">
      <c r="A18" s="104" t="s">
        <v>115</v>
      </c>
      <c r="B18" s="107" t="s">
        <v>114</v>
      </c>
      <c r="C18" s="105" t="s">
        <v>7</v>
      </c>
      <c r="D18" s="101">
        <v>0</v>
      </c>
      <c r="E18" s="16"/>
      <c r="F18" s="16"/>
      <c r="G18" s="16"/>
      <c r="H18" s="16"/>
    </row>
    <row r="19" spans="1:8" s="15" customFormat="1" ht="15">
      <c r="A19" s="104" t="s">
        <v>113</v>
      </c>
      <c r="B19" s="107" t="s">
        <v>112</v>
      </c>
      <c r="C19" s="105" t="s">
        <v>7</v>
      </c>
      <c r="D19" s="101">
        <v>11503.823263364249</v>
      </c>
      <c r="E19" s="16"/>
      <c r="F19" s="16"/>
      <c r="G19" s="16"/>
      <c r="H19" s="16"/>
    </row>
    <row r="20" spans="1:8" s="15" customFormat="1" ht="18.95" customHeight="1">
      <c r="A20" s="104" t="s">
        <v>111</v>
      </c>
      <c r="B20" s="107" t="s">
        <v>110</v>
      </c>
      <c r="C20" s="105" t="s">
        <v>7</v>
      </c>
      <c r="D20" s="101">
        <v>28531.632181177119</v>
      </c>
      <c r="E20" s="16"/>
      <c r="F20" s="16"/>
      <c r="G20" s="16"/>
      <c r="H20" s="16"/>
    </row>
    <row r="21" spans="1:8" s="15" customFormat="1" ht="15">
      <c r="A21" s="104" t="s">
        <v>109</v>
      </c>
      <c r="B21" s="107" t="s">
        <v>108</v>
      </c>
      <c r="C21" s="105" t="s">
        <v>7</v>
      </c>
      <c r="D21" s="101">
        <v>180373.79348044872</v>
      </c>
      <c r="E21" s="16"/>
      <c r="F21" s="16"/>
      <c r="G21" s="16"/>
      <c r="H21" s="16"/>
    </row>
    <row r="22" spans="1:8" s="15" customFormat="1" ht="15">
      <c r="A22" s="104" t="s">
        <v>107</v>
      </c>
      <c r="B22" s="107" t="s">
        <v>106</v>
      </c>
      <c r="C22" s="105" t="s">
        <v>7</v>
      </c>
      <c r="D22" s="101">
        <v>0</v>
      </c>
      <c r="E22" s="16"/>
      <c r="F22" s="16"/>
      <c r="G22" s="16"/>
      <c r="H22" s="16"/>
    </row>
    <row r="23" spans="1:8" s="15" customFormat="1" ht="15">
      <c r="A23" s="104" t="s">
        <v>105</v>
      </c>
      <c r="B23" s="107" t="s">
        <v>104</v>
      </c>
      <c r="C23" s="105" t="s">
        <v>7</v>
      </c>
      <c r="D23" s="101">
        <v>180373.79348044872</v>
      </c>
      <c r="E23" s="16"/>
      <c r="F23" s="16"/>
      <c r="G23" s="16"/>
      <c r="H23" s="16"/>
    </row>
    <row r="24" spans="1:8" s="15" customFormat="1" ht="15">
      <c r="A24" s="104" t="s">
        <v>103</v>
      </c>
      <c r="B24" s="110" t="s">
        <v>102</v>
      </c>
      <c r="C24" s="108" t="s">
        <v>7</v>
      </c>
      <c r="D24" s="101">
        <v>0</v>
      </c>
      <c r="E24" s="16"/>
      <c r="F24" s="16"/>
      <c r="G24" s="16"/>
      <c r="H24" s="16"/>
    </row>
    <row r="25" spans="1:8" s="15" customFormat="1" ht="15">
      <c r="A25" s="104" t="s">
        <v>101</v>
      </c>
      <c r="B25" s="110" t="s">
        <v>100</v>
      </c>
      <c r="C25" s="108" t="s">
        <v>7</v>
      </c>
      <c r="D25" s="101">
        <v>0</v>
      </c>
      <c r="E25" s="16"/>
      <c r="F25" s="16"/>
      <c r="G25" s="16"/>
      <c r="H25" s="16"/>
    </row>
    <row r="26" spans="1:8" s="15" customFormat="1" ht="15">
      <c r="A26" s="104" t="s">
        <v>99</v>
      </c>
      <c r="B26" s="110" t="s">
        <v>98</v>
      </c>
      <c r="C26" s="108" t="s">
        <v>7</v>
      </c>
      <c r="D26" s="101">
        <v>0</v>
      </c>
      <c r="E26" s="16"/>
      <c r="F26" s="16"/>
      <c r="G26" s="16"/>
      <c r="H26" s="16"/>
    </row>
    <row r="27" spans="1:8" s="15" customFormat="1" ht="15">
      <c r="A27" s="104" t="s">
        <v>97</v>
      </c>
      <c r="B27" s="110" t="s">
        <v>96</v>
      </c>
      <c r="C27" s="108" t="s">
        <v>7</v>
      </c>
      <c r="D27" s="101">
        <v>0</v>
      </c>
      <c r="E27" s="16"/>
      <c r="F27" s="16"/>
      <c r="G27" s="16"/>
      <c r="H27" s="16"/>
    </row>
    <row r="28" spans="1:8" s="15" customFormat="1" ht="15">
      <c r="A28" s="104" t="s">
        <v>95</v>
      </c>
      <c r="B28" s="110" t="s">
        <v>94</v>
      </c>
      <c r="C28" s="108" t="s">
        <v>7</v>
      </c>
      <c r="D28" s="101">
        <v>0</v>
      </c>
      <c r="E28" s="16"/>
      <c r="F28" s="16"/>
      <c r="G28" s="16"/>
      <c r="H28" s="16"/>
    </row>
    <row r="29" spans="1:8" s="15" customFormat="1" ht="15">
      <c r="A29" s="104" t="s">
        <v>93</v>
      </c>
      <c r="B29" s="109" t="s">
        <v>92</v>
      </c>
      <c r="C29" s="108" t="s">
        <v>7</v>
      </c>
      <c r="D29" s="101">
        <v>180373.79348044872</v>
      </c>
      <c r="E29" s="16"/>
      <c r="F29" s="16"/>
      <c r="G29" s="16"/>
      <c r="H29" s="16"/>
    </row>
    <row r="30" spans="1:8" s="15" customFormat="1" ht="15">
      <c r="A30" s="104" t="s">
        <v>91</v>
      </c>
      <c r="B30" s="107" t="s">
        <v>90</v>
      </c>
      <c r="C30" s="105" t="s">
        <v>7</v>
      </c>
      <c r="D30" s="101">
        <v>0</v>
      </c>
      <c r="E30" s="16"/>
      <c r="F30" s="16"/>
      <c r="G30" s="16"/>
      <c r="H30" s="16"/>
    </row>
    <row r="31" spans="1:8" s="15" customFormat="1" ht="30">
      <c r="A31" s="104" t="s">
        <v>89</v>
      </c>
      <c r="B31" s="107" t="s">
        <v>88</v>
      </c>
      <c r="C31" s="105" t="s">
        <v>7</v>
      </c>
      <c r="D31" s="101">
        <v>0</v>
      </c>
      <c r="E31" s="16"/>
      <c r="F31" s="16"/>
      <c r="G31" s="16"/>
      <c r="H31" s="16"/>
    </row>
    <row r="32" spans="1:8" s="15" customFormat="1" ht="15">
      <c r="A32" s="104" t="s">
        <v>87</v>
      </c>
      <c r="B32" s="107" t="s">
        <v>86</v>
      </c>
      <c r="C32" s="105" t="s">
        <v>7</v>
      </c>
      <c r="D32" s="101">
        <v>0</v>
      </c>
      <c r="E32" s="16"/>
      <c r="F32" s="16"/>
      <c r="G32" s="16"/>
      <c r="H32" s="16"/>
    </row>
    <row r="33" spans="1:8" s="15" customFormat="1" ht="21.95" customHeight="1">
      <c r="A33" s="104" t="s">
        <v>85</v>
      </c>
      <c r="B33" s="107" t="s">
        <v>84</v>
      </c>
      <c r="C33" s="105" t="s">
        <v>7</v>
      </c>
      <c r="D33" s="101">
        <v>0</v>
      </c>
      <c r="E33" s="16"/>
      <c r="F33" s="16"/>
      <c r="G33" s="16"/>
      <c r="H33" s="16"/>
    </row>
    <row r="34" spans="1:8" s="15" customFormat="1" ht="15">
      <c r="A34" s="104" t="s">
        <v>83</v>
      </c>
      <c r="B34" s="107" t="s">
        <v>82</v>
      </c>
      <c r="C34" s="105" t="s">
        <v>7</v>
      </c>
      <c r="D34" s="101">
        <v>0</v>
      </c>
      <c r="E34" s="16"/>
      <c r="F34" s="16"/>
      <c r="G34" s="16"/>
      <c r="H34" s="16"/>
    </row>
    <row r="35" spans="1:8" s="15" customFormat="1" ht="15">
      <c r="A35" s="104" t="s">
        <v>81</v>
      </c>
      <c r="B35" s="106" t="s">
        <v>80</v>
      </c>
      <c r="C35" s="105" t="s">
        <v>7</v>
      </c>
      <c r="D35" s="101">
        <v>0</v>
      </c>
      <c r="E35" s="16"/>
      <c r="F35" s="16"/>
      <c r="G35" s="16"/>
      <c r="H35" s="16"/>
    </row>
    <row r="36" spans="1:8" s="15" customFormat="1" ht="15">
      <c r="A36" s="104" t="s">
        <v>79</v>
      </c>
      <c r="B36" s="106" t="s">
        <v>78</v>
      </c>
      <c r="C36" s="105" t="s">
        <v>7</v>
      </c>
      <c r="D36" s="101">
        <v>0</v>
      </c>
      <c r="E36" s="16"/>
      <c r="F36" s="16"/>
      <c r="G36" s="16"/>
      <c r="H36" s="16"/>
    </row>
    <row r="37" spans="1:8" s="15" customFormat="1" ht="15">
      <c r="A37" s="104" t="s">
        <v>77</v>
      </c>
      <c r="B37" s="106" t="s">
        <v>76</v>
      </c>
      <c r="C37" s="105" t="s">
        <v>7</v>
      </c>
      <c r="D37" s="101">
        <v>0</v>
      </c>
      <c r="E37" s="16"/>
      <c r="F37" s="16"/>
      <c r="G37" s="16"/>
      <c r="H37" s="16"/>
    </row>
    <row r="38" spans="1:8" s="15" customFormat="1" ht="30">
      <c r="A38" s="104" t="s">
        <v>75</v>
      </c>
      <c r="B38" s="103" t="s">
        <v>74</v>
      </c>
      <c r="C38" s="102" t="s">
        <v>7</v>
      </c>
      <c r="D38" s="101">
        <v>0</v>
      </c>
      <c r="E38" s="16"/>
      <c r="F38" s="16"/>
      <c r="G38" s="16"/>
      <c r="H38" s="16"/>
    </row>
    <row r="39" spans="1:8" s="15" customFormat="1" ht="15.75" thickBot="1">
      <c r="A39" s="100" t="s">
        <v>73</v>
      </c>
      <c r="B39" s="99" t="s">
        <v>72</v>
      </c>
      <c r="C39" s="98" t="s">
        <v>7</v>
      </c>
      <c r="D39" s="97">
        <f>D17+D20+D21</f>
        <v>220409.24892499007</v>
      </c>
      <c r="E39" s="16"/>
      <c r="F39" s="16"/>
      <c r="G39" s="16"/>
      <c r="H39" s="16"/>
    </row>
    <row r="40" spans="1:8" s="87" customFormat="1">
      <c r="A40" s="96"/>
      <c r="B40" s="95"/>
      <c r="C40" s="94"/>
      <c r="D40" s="93"/>
      <c r="E40" s="88"/>
      <c r="F40" s="88"/>
      <c r="G40" s="88"/>
      <c r="H40" s="88"/>
    </row>
    <row r="41" spans="1:8" s="87" customFormat="1" ht="15" thickBot="1">
      <c r="A41" s="92"/>
      <c r="B41" s="91"/>
      <c r="C41" s="90"/>
      <c r="D41" s="89"/>
      <c r="E41" s="88"/>
      <c r="F41" s="88"/>
      <c r="G41" s="88"/>
      <c r="H41" s="88"/>
    </row>
    <row r="42" spans="1:8" ht="31.5" customHeight="1" thickBot="1">
      <c r="A42" s="55" t="s">
        <v>71</v>
      </c>
      <c r="B42" s="86"/>
      <c r="C42" s="53"/>
      <c r="D42" s="85" t="s">
        <v>70</v>
      </c>
      <c r="E42" s="84"/>
      <c r="F42" s="84"/>
      <c r="G42" s="4"/>
      <c r="H42" s="4"/>
    </row>
    <row r="43" spans="1:8" s="15" customFormat="1" ht="36.75" customHeight="1" thickBot="1">
      <c r="A43" s="83" t="s">
        <v>38</v>
      </c>
      <c r="B43" s="82" t="s">
        <v>37</v>
      </c>
      <c r="C43" s="81" t="s">
        <v>36</v>
      </c>
      <c r="D43" s="48">
        <v>2014</v>
      </c>
      <c r="E43" s="16"/>
      <c r="F43" s="16"/>
      <c r="G43" s="16"/>
      <c r="H43" s="16"/>
    </row>
    <row r="44" spans="1:8" s="15" customFormat="1" ht="15.75" thickBot="1">
      <c r="A44" s="80" t="s">
        <v>69</v>
      </c>
      <c r="B44" s="79" t="s">
        <v>68</v>
      </c>
      <c r="C44" s="78" t="s">
        <v>7</v>
      </c>
      <c r="D44" s="77">
        <v>0</v>
      </c>
      <c r="E44" s="16"/>
      <c r="F44" s="16"/>
      <c r="G44" s="16"/>
      <c r="H44" s="16"/>
    </row>
    <row r="45" spans="1:8" s="15" customFormat="1" ht="15">
      <c r="A45" s="76" t="s">
        <v>67</v>
      </c>
      <c r="B45" s="66" t="s">
        <v>66</v>
      </c>
      <c r="C45" s="61" t="s">
        <v>7</v>
      </c>
      <c r="D45" s="75">
        <v>69.900000000000006</v>
      </c>
      <c r="E45" s="16"/>
      <c r="F45" s="16"/>
      <c r="G45" s="16"/>
      <c r="H45" s="16"/>
    </row>
    <row r="46" spans="1:8" s="15" customFormat="1" ht="15">
      <c r="A46" s="74" t="s">
        <v>65</v>
      </c>
      <c r="B46" s="68" t="s">
        <v>64</v>
      </c>
      <c r="C46" s="61" t="s">
        <v>7</v>
      </c>
      <c r="D46" s="73">
        <v>69.900000000000006</v>
      </c>
      <c r="E46" s="16"/>
      <c r="F46" s="16"/>
      <c r="G46" s="16"/>
      <c r="H46" s="16"/>
    </row>
    <row r="47" spans="1:8" s="15" customFormat="1" ht="15">
      <c r="A47" s="63" t="s">
        <v>63</v>
      </c>
      <c r="B47" s="65" t="s">
        <v>62</v>
      </c>
      <c r="C47" s="61" t="s">
        <v>7</v>
      </c>
      <c r="D47" s="64">
        <v>72033.89</v>
      </c>
      <c r="E47" s="16"/>
      <c r="F47" s="16"/>
      <c r="G47" s="16"/>
      <c r="H47" s="16"/>
    </row>
    <row r="48" spans="1:8" s="15" customFormat="1" ht="15">
      <c r="A48" s="63" t="s">
        <v>61</v>
      </c>
      <c r="B48" s="65" t="s">
        <v>60</v>
      </c>
      <c r="C48" s="61" t="s">
        <v>7</v>
      </c>
      <c r="D48" s="72">
        <v>0</v>
      </c>
      <c r="E48" s="16"/>
      <c r="F48" s="16"/>
      <c r="G48" s="16"/>
      <c r="H48" s="16"/>
    </row>
    <row r="49" spans="1:8" s="15" customFormat="1" ht="15">
      <c r="A49" s="63" t="s">
        <v>59</v>
      </c>
      <c r="B49" s="71" t="s">
        <v>58</v>
      </c>
      <c r="C49" s="61" t="s">
        <v>7</v>
      </c>
      <c r="D49" s="64">
        <v>0</v>
      </c>
      <c r="E49" s="16"/>
      <c r="F49" s="16"/>
      <c r="G49" s="16"/>
      <c r="H49" s="16"/>
    </row>
    <row r="50" spans="1:8" s="15" customFormat="1" ht="15">
      <c r="A50" s="63" t="s">
        <v>57</v>
      </c>
      <c r="B50" s="70" t="s">
        <v>56</v>
      </c>
      <c r="C50" s="61" t="s">
        <v>7</v>
      </c>
      <c r="D50" s="64">
        <v>0</v>
      </c>
      <c r="E50" s="16"/>
      <c r="F50" s="16"/>
      <c r="G50" s="16"/>
      <c r="H50" s="16"/>
    </row>
    <row r="51" spans="1:8" s="15" customFormat="1" ht="15">
      <c r="A51" s="63" t="s">
        <v>55</v>
      </c>
      <c r="B51" s="70" t="s">
        <v>54</v>
      </c>
      <c r="C51" s="61" t="s">
        <v>7</v>
      </c>
      <c r="D51" s="64">
        <v>0</v>
      </c>
      <c r="E51" s="16"/>
      <c r="F51" s="16"/>
      <c r="G51" s="16"/>
      <c r="H51" s="16"/>
    </row>
    <row r="52" spans="1:8" s="15" customFormat="1" ht="15">
      <c r="A52" s="63" t="s">
        <v>53</v>
      </c>
      <c r="B52" s="69" t="s">
        <v>52</v>
      </c>
      <c r="C52" s="61" t="s">
        <v>7</v>
      </c>
      <c r="D52" s="67">
        <v>0</v>
      </c>
      <c r="E52" s="16"/>
      <c r="F52" s="16"/>
      <c r="G52" s="16"/>
      <c r="H52" s="16"/>
    </row>
    <row r="53" spans="1:8" s="15" customFormat="1" ht="15">
      <c r="A53" s="63" t="s">
        <v>51</v>
      </c>
      <c r="B53" s="68" t="s">
        <v>50</v>
      </c>
      <c r="C53" s="61" t="s">
        <v>7</v>
      </c>
      <c r="D53" s="67">
        <v>12212.95</v>
      </c>
      <c r="E53" s="16"/>
      <c r="F53" s="16"/>
      <c r="G53" s="16"/>
      <c r="H53" s="16"/>
    </row>
    <row r="54" spans="1:8" s="15" customFormat="1" ht="15">
      <c r="A54" s="63" t="s">
        <v>49</v>
      </c>
      <c r="B54" s="66" t="s">
        <v>48</v>
      </c>
      <c r="C54" s="61" t="s">
        <v>7</v>
      </c>
      <c r="D54" s="64">
        <v>32594.880000000001</v>
      </c>
      <c r="E54" s="16"/>
      <c r="F54" s="16"/>
      <c r="G54" s="16"/>
      <c r="H54" s="16"/>
    </row>
    <row r="55" spans="1:8" s="15" customFormat="1" ht="15">
      <c r="A55" s="63" t="s">
        <v>47</v>
      </c>
      <c r="B55" s="65" t="s">
        <v>46</v>
      </c>
      <c r="C55" s="61"/>
      <c r="D55" s="64">
        <v>9152.98</v>
      </c>
      <c r="E55" s="16"/>
      <c r="F55" s="16"/>
      <c r="G55" s="16"/>
      <c r="H55" s="16"/>
    </row>
    <row r="56" spans="1:8" s="15" customFormat="1" ht="19.5" customHeight="1">
      <c r="A56" s="63" t="s">
        <v>45</v>
      </c>
      <c r="B56" s="65" t="s">
        <v>44</v>
      </c>
      <c r="C56" s="61" t="s">
        <v>7</v>
      </c>
      <c r="D56" s="64"/>
      <c r="E56" s="16"/>
      <c r="F56" s="16"/>
      <c r="G56" s="16"/>
      <c r="H56" s="16"/>
    </row>
    <row r="57" spans="1:8" s="15" customFormat="1" ht="47.25" customHeight="1" thickBot="1">
      <c r="A57" s="63" t="s">
        <v>43</v>
      </c>
      <c r="B57" s="62" t="s">
        <v>42</v>
      </c>
      <c r="C57" s="61" t="s">
        <v>7</v>
      </c>
      <c r="D57" s="60"/>
      <c r="E57" s="16"/>
      <c r="F57" s="16"/>
      <c r="G57" s="16"/>
      <c r="H57" s="16"/>
    </row>
    <row r="58" spans="1:8" s="15" customFormat="1" ht="19.5" customHeight="1" thickBot="1">
      <c r="A58" s="59" t="s">
        <v>41</v>
      </c>
      <c r="B58" s="58" t="s">
        <v>40</v>
      </c>
      <c r="C58" s="57" t="s">
        <v>7</v>
      </c>
      <c r="D58" s="56">
        <f>D44+D45+D47+D48+D53+D54+D55+D56+D57</f>
        <v>126064.59999999999</v>
      </c>
      <c r="E58" s="16"/>
      <c r="F58" s="16"/>
      <c r="G58" s="16"/>
      <c r="H58" s="16"/>
    </row>
    <row r="59" spans="1:8">
      <c r="E59" s="4"/>
      <c r="F59" s="4"/>
      <c r="G59" s="4"/>
      <c r="H59" s="4"/>
    </row>
    <row r="60" spans="1:8" ht="13.5" thickBot="1">
      <c r="E60" s="4"/>
      <c r="F60" s="4"/>
      <c r="G60" s="4"/>
      <c r="H60" s="4"/>
    </row>
    <row r="61" spans="1:8" ht="18.75" thickBot="1">
      <c r="A61" s="55" t="s">
        <v>39</v>
      </c>
      <c r="B61" s="54"/>
      <c r="C61" s="53"/>
      <c r="D61" s="52"/>
      <c r="E61" s="4"/>
      <c r="F61" s="4"/>
      <c r="G61" s="4"/>
      <c r="H61" s="4"/>
    </row>
    <row r="62" spans="1:8" s="15" customFormat="1" ht="36.75" customHeight="1" thickBot="1">
      <c r="A62" s="51" t="s">
        <v>38</v>
      </c>
      <c r="B62" s="50" t="s">
        <v>37</v>
      </c>
      <c r="C62" s="49" t="s">
        <v>36</v>
      </c>
      <c r="D62" s="48">
        <v>2014</v>
      </c>
      <c r="E62" s="16"/>
      <c r="F62" s="16"/>
      <c r="G62" s="16"/>
      <c r="H62" s="16"/>
    </row>
    <row r="63" spans="1:8" s="15" customFormat="1" ht="15">
      <c r="A63" s="47" t="s">
        <v>35</v>
      </c>
      <c r="B63" s="46" t="s">
        <v>34</v>
      </c>
      <c r="C63" s="45" t="s">
        <v>7</v>
      </c>
      <c r="D63" s="44">
        <f>D39</f>
        <v>220409.24892499007</v>
      </c>
      <c r="E63" s="16"/>
      <c r="F63" s="16"/>
      <c r="G63" s="16"/>
      <c r="H63" s="16"/>
    </row>
    <row r="64" spans="1:8" s="15" customFormat="1" ht="15">
      <c r="A64" s="23" t="s">
        <v>33</v>
      </c>
      <c r="B64" s="37" t="s">
        <v>32</v>
      </c>
      <c r="C64" s="41" t="s">
        <v>7</v>
      </c>
      <c r="D64" s="40">
        <f>D58</f>
        <v>126064.59999999999</v>
      </c>
      <c r="E64" s="16"/>
      <c r="F64" s="16"/>
      <c r="G64" s="16"/>
      <c r="H64" s="16"/>
    </row>
    <row r="65" spans="1:8" s="15" customFormat="1" ht="15">
      <c r="A65" s="23" t="s">
        <v>31</v>
      </c>
      <c r="B65" s="37" t="s">
        <v>30</v>
      </c>
      <c r="C65" s="41" t="s">
        <v>7</v>
      </c>
      <c r="D65" s="40">
        <f>'[2]15'!G17</f>
        <v>116680.71</v>
      </c>
      <c r="E65" s="16"/>
      <c r="F65" s="16"/>
      <c r="G65" s="16"/>
      <c r="H65" s="16"/>
    </row>
    <row r="66" spans="1:8" s="15" customFormat="1" ht="30">
      <c r="A66" s="23" t="s">
        <v>29</v>
      </c>
      <c r="B66" s="37" t="s">
        <v>28</v>
      </c>
      <c r="C66" s="41" t="s">
        <v>7</v>
      </c>
      <c r="D66" s="40">
        <f>D68</f>
        <v>0</v>
      </c>
      <c r="E66" s="16"/>
      <c r="F66" s="16"/>
      <c r="G66" s="16"/>
      <c r="H66" s="16"/>
    </row>
    <row r="67" spans="1:8" s="15" customFormat="1" ht="45">
      <c r="A67" s="23" t="s">
        <v>27</v>
      </c>
      <c r="B67" s="43" t="s">
        <v>26</v>
      </c>
      <c r="C67" s="41" t="s">
        <v>7</v>
      </c>
      <c r="D67" s="40"/>
      <c r="E67" s="16"/>
      <c r="F67" s="16"/>
      <c r="G67" s="16"/>
      <c r="H67" s="16"/>
    </row>
    <row r="68" spans="1:8" s="15" customFormat="1" ht="30">
      <c r="A68" s="23" t="s">
        <v>25</v>
      </c>
      <c r="B68" s="43" t="s">
        <v>24</v>
      </c>
      <c r="C68" s="41" t="s">
        <v>7</v>
      </c>
      <c r="D68" s="40"/>
      <c r="E68" s="16"/>
      <c r="F68" s="16"/>
      <c r="G68" s="16"/>
      <c r="H68" s="16"/>
    </row>
    <row r="69" spans="1:8" s="15" customFormat="1" ht="20.25" customHeight="1">
      <c r="A69" s="23" t="s">
        <v>23</v>
      </c>
      <c r="B69" s="42" t="s">
        <v>22</v>
      </c>
      <c r="C69" s="41" t="s">
        <v>7</v>
      </c>
      <c r="D69" s="40"/>
      <c r="E69" s="16"/>
      <c r="F69" s="16"/>
      <c r="G69" s="16"/>
      <c r="H69" s="16"/>
    </row>
    <row r="70" spans="1:8" s="15" customFormat="1" ht="15">
      <c r="A70" s="23" t="s">
        <v>21</v>
      </c>
      <c r="B70" s="42" t="s">
        <v>20</v>
      </c>
      <c r="C70" s="41" t="s">
        <v>7</v>
      </c>
      <c r="D70" s="40"/>
      <c r="E70" s="16"/>
      <c r="F70" s="16"/>
      <c r="G70" s="16"/>
      <c r="H70" s="16"/>
    </row>
    <row r="71" spans="1:8" s="15" customFormat="1" ht="30">
      <c r="A71" s="23" t="s">
        <v>19</v>
      </c>
      <c r="B71" s="42" t="s">
        <v>18</v>
      </c>
      <c r="C71" s="41" t="s">
        <v>7</v>
      </c>
      <c r="D71" s="40"/>
      <c r="E71" s="16"/>
      <c r="F71" s="16"/>
      <c r="G71" s="16"/>
      <c r="H71" s="16"/>
    </row>
    <row r="72" spans="1:8" s="15" customFormat="1" ht="15">
      <c r="A72" s="39" t="s">
        <v>17</v>
      </c>
      <c r="B72" s="38" t="s">
        <v>16</v>
      </c>
      <c r="C72" s="21" t="s">
        <v>7</v>
      </c>
      <c r="D72" s="36"/>
      <c r="E72" s="16"/>
      <c r="F72" s="16"/>
      <c r="G72" s="16"/>
      <c r="H72" s="16"/>
    </row>
    <row r="73" spans="1:8" s="15" customFormat="1" ht="30.75" thickBot="1">
      <c r="A73" s="23" t="s">
        <v>15</v>
      </c>
      <c r="B73" s="37" t="s">
        <v>14</v>
      </c>
      <c r="C73" s="21" t="s">
        <v>7</v>
      </c>
      <c r="D73" s="36"/>
      <c r="E73" s="16"/>
      <c r="F73" s="16"/>
      <c r="G73" s="16"/>
      <c r="H73" s="16"/>
    </row>
    <row r="74" spans="1:8" ht="21" customHeight="1" thickBot="1">
      <c r="A74" s="35" t="s">
        <v>13</v>
      </c>
      <c r="B74" s="34" t="s">
        <v>12</v>
      </c>
      <c r="C74" s="33" t="s">
        <v>7</v>
      </c>
      <c r="D74" s="32">
        <f>D63+D64+D66</f>
        <v>346473.84892499004</v>
      </c>
      <c r="E74" s="4"/>
      <c r="F74" s="4"/>
      <c r="G74" s="4"/>
      <c r="H74" s="4"/>
    </row>
    <row r="75" spans="1:8" ht="30.75" thickBot="1">
      <c r="A75" s="31" t="s">
        <v>9</v>
      </c>
      <c r="B75" s="30" t="s">
        <v>11</v>
      </c>
      <c r="C75" s="29" t="s">
        <v>10</v>
      </c>
      <c r="D75" s="28">
        <f>IF(D74=0,0,D44/(D74-D44/0.8-D49))</f>
        <v>0</v>
      </c>
      <c r="E75" s="4"/>
      <c r="F75" s="4"/>
      <c r="G75" s="4"/>
      <c r="H75" s="4"/>
    </row>
    <row r="76" spans="1:8" s="15" customFormat="1" ht="25.5" hidden="1" customHeight="1">
      <c r="A76" s="27" t="s">
        <v>9</v>
      </c>
      <c r="B76" s="26" t="s">
        <v>8</v>
      </c>
      <c r="C76" s="25"/>
      <c r="D76" s="24" t="e">
        <f>D77+D78+D79+D80</f>
        <v>#REF!</v>
      </c>
      <c r="E76" s="16"/>
      <c r="F76" s="16"/>
      <c r="G76" s="16"/>
      <c r="H76" s="16"/>
    </row>
    <row r="77" spans="1:8" s="15" customFormat="1" ht="26.25" hidden="1" customHeight="1">
      <c r="A77" s="23"/>
      <c r="B77" s="22" t="s">
        <v>5</v>
      </c>
      <c r="C77" s="21" t="s">
        <v>7</v>
      </c>
      <c r="D77" s="17" t="e">
        <f>IF('[1]2.3'!#REF!=0,0,(D74-#REF!/0.8-#REF!/0.8-#REF!/0.8-#REF!/0.8-#REF!-#REF!-#REF!-D45-#REF!-#REF!-#REF!-#REF!)/'[1]2.3'!#REF!*'[1]2.3'!#REF!+#REF!/0.8+#REF!+#REF!)</f>
        <v>#REF!</v>
      </c>
      <c r="E77" s="16"/>
      <c r="F77" s="16"/>
      <c r="G77" s="16"/>
      <c r="H77" s="16"/>
    </row>
    <row r="78" spans="1:8" s="15" customFormat="1" ht="26.25" hidden="1" customHeight="1">
      <c r="A78" s="23"/>
      <c r="B78" s="22" t="s">
        <v>4</v>
      </c>
      <c r="C78" s="21" t="s">
        <v>7</v>
      </c>
      <c r="D78" s="17" t="e">
        <f>IF('[1]2.3'!#REF!=0,0,(D74-#REF!/0.8-#REF!/0.8-#REF!/0.8-#REF!/0.8-#REF!-#REF!-#REF!-#REF!-#REF!-#REF!-#REF!-#REF!)/'[1]2.3'!#REF!*'[1]2.3'!#REF!+#REF!/0.8+#REF!+#REF!)</f>
        <v>#REF!</v>
      </c>
      <c r="E78" s="16"/>
      <c r="F78" s="16"/>
      <c r="G78" s="16"/>
      <c r="H78" s="16"/>
    </row>
    <row r="79" spans="1:8" s="15" customFormat="1" ht="26.25" hidden="1" customHeight="1">
      <c r="A79" s="23"/>
      <c r="B79" s="22" t="s">
        <v>3</v>
      </c>
      <c r="C79" s="21" t="s">
        <v>7</v>
      </c>
      <c r="D79" s="17" t="e">
        <f>IF('[1]2.3'!#REF!=0,0,(D74-#REF!/0.8-#REF!/0.8-#REF!/0.8-#REF!/0.8-#REF!-#REF!-#REF!-#REF!-#REF!-#REF!-#REF!-#REF!)/'[1]2.3'!#REF!*'[1]2.3'!#REF!+#REF!/0.8+#REF!+#REF!)</f>
        <v>#REF!</v>
      </c>
      <c r="E79" s="16"/>
      <c r="F79" s="16"/>
      <c r="G79" s="16"/>
      <c r="H79" s="16"/>
    </row>
    <row r="80" spans="1:8" s="15" customFormat="1" ht="26.25" hidden="1" customHeight="1">
      <c r="A80" s="20"/>
      <c r="B80" s="19" t="s">
        <v>2</v>
      </c>
      <c r="C80" s="18" t="s">
        <v>7</v>
      </c>
      <c r="D80" s="17" t="e">
        <f>IF('[1]2.3'!#REF!=0,0,(D74-#REF!/0.8-#REF!/0.8-#REF!/0.8-#REF!/0.8-#REF!-#REF!-#REF!-D45-#REF!-#REF!-#REF!-#REF!)/'[1]2.3'!#REF!*'[1]2.3'!#REF!+#REF!/0.8+D45+#REF!)</f>
        <v>#REF!</v>
      </c>
      <c r="E80" s="16"/>
      <c r="F80" s="16"/>
      <c r="G80" s="16"/>
      <c r="H80" s="16"/>
    </row>
    <row r="81" spans="2:8" s="1" customFormat="1" hidden="1">
      <c r="B81" s="3"/>
      <c r="C81" s="3"/>
      <c r="D81" s="3"/>
      <c r="E81" s="4"/>
      <c r="F81" s="4"/>
      <c r="G81" s="4"/>
      <c r="H81" s="4"/>
    </row>
    <row r="82" spans="2:8" s="1" customFormat="1" hidden="1">
      <c r="B82" s="14" t="s">
        <v>6</v>
      </c>
      <c r="C82" s="13"/>
      <c r="D82" s="12" t="e">
        <f>IF(D76=0,0,D87/D76)</f>
        <v>#REF!</v>
      </c>
      <c r="E82" s="4"/>
      <c r="F82" s="4"/>
      <c r="G82" s="4"/>
      <c r="H82" s="4"/>
    </row>
    <row r="83" spans="2:8" s="1" customFormat="1" ht="15" hidden="1">
      <c r="B83" s="11" t="s">
        <v>5</v>
      </c>
      <c r="C83" s="9"/>
      <c r="D83" s="8" t="e">
        <f>IF('[1]4'!#REF!=0,0,D77*'[1]4'!#REF!)</f>
        <v>#REF!</v>
      </c>
      <c r="E83" s="4"/>
      <c r="F83" s="4"/>
      <c r="G83" s="4"/>
      <c r="H83" s="4"/>
    </row>
    <row r="84" spans="2:8" s="1" customFormat="1" ht="15" hidden="1">
      <c r="B84" s="11" t="s">
        <v>4</v>
      </c>
      <c r="C84" s="9"/>
      <c r="D84" s="8" t="e">
        <f>IF('[1]4'!#REF!=0,0,D78*'[1]4'!#REF!)</f>
        <v>#REF!</v>
      </c>
      <c r="E84" s="4"/>
      <c r="F84" s="4"/>
      <c r="G84" s="4"/>
      <c r="H84" s="4"/>
    </row>
    <row r="85" spans="2:8" s="1" customFormat="1" ht="15" hidden="1">
      <c r="B85" s="11" t="s">
        <v>3</v>
      </c>
      <c r="C85" s="9"/>
      <c r="D85" s="8" t="e">
        <f>IF('[1]4'!#REF!=0,0,D79*'[1]4'!#REF!)</f>
        <v>#REF!</v>
      </c>
      <c r="E85" s="4"/>
      <c r="F85" s="4"/>
      <c r="G85" s="4"/>
      <c r="H85" s="4"/>
    </row>
    <row r="86" spans="2:8" s="1" customFormat="1" ht="15" hidden="1">
      <c r="B86" s="11" t="s">
        <v>2</v>
      </c>
      <c r="C86" s="9"/>
      <c r="D86" s="8" t="e">
        <f>IF('[1]4'!#REF!=0,0,D80*'[1]4'!#REF!)</f>
        <v>#REF!</v>
      </c>
      <c r="E86" s="4"/>
      <c r="F86" s="4"/>
      <c r="G86" s="4"/>
      <c r="H86" s="4"/>
    </row>
    <row r="87" spans="2:8" s="1" customFormat="1" hidden="1">
      <c r="B87" s="10" t="s">
        <v>1</v>
      </c>
      <c r="C87" s="9"/>
      <c r="D87" s="8" t="e">
        <f>SUM(D83:D86)</f>
        <v>#REF!</v>
      </c>
      <c r="E87" s="4"/>
      <c r="F87" s="4"/>
      <c r="G87" s="4"/>
      <c r="H87" s="4"/>
    </row>
    <row r="88" spans="2:8" s="1" customFormat="1" ht="13.5" hidden="1" thickBot="1">
      <c r="B88" s="7" t="s">
        <v>0</v>
      </c>
      <c r="C88" s="6"/>
      <c r="D88" s="5" t="e">
        <f>D87/#REF!</f>
        <v>#REF!</v>
      </c>
      <c r="E88" s="4"/>
      <c r="F88" s="4"/>
      <c r="G88" s="4"/>
      <c r="H88" s="4"/>
    </row>
  </sheetData>
  <mergeCells count="2">
    <mergeCell ref="B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vodovozov</dc:creator>
  <cp:lastModifiedBy>vodovozov</cp:lastModifiedBy>
  <dcterms:created xsi:type="dcterms:W3CDTF">2017-06-14T05:30:36Z</dcterms:created>
  <dcterms:modified xsi:type="dcterms:W3CDTF">2017-06-14T05:31:12Z</dcterms:modified>
</cp:coreProperties>
</file>