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7235" windowHeight="8760"/>
  </bookViews>
  <sheets>
    <sheet name="НВВ ДПР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CompOt" localSheetId="0">'НВВ ДПР'!CompOt</definedName>
    <definedName name="CompOt">[0]!CompOt</definedName>
    <definedName name="CompRas" localSheetId="0">'НВВ ДПР'!CompRas</definedName>
    <definedName name="CompRas">[0]!CompRas</definedName>
    <definedName name="ew" localSheetId="0">'НВВ ДПР'!ew</definedName>
    <definedName name="ew">[0]!ew</definedName>
    <definedName name="fg" localSheetId="0">'НВВ ДПР'!fg</definedName>
    <definedName name="fg">[0]!fg</definedName>
    <definedName name="gh" localSheetId="0">'НВВ ДПР'!gh</definedName>
    <definedName name="gh">[0]!gh</definedName>
    <definedName name="k" localSheetId="0">'НВВ ДПР'!k</definedName>
    <definedName name="k">[0]!k</definedName>
    <definedName name="P1_T2.1?Protection" localSheetId="0" hidden="1">'[5]2007 (Min)'!$G$34:$N$35,'[5]2007 (Min)'!$Q$34:$W$35,'[5]2007 (Min)'!$Z$34:$AE$35,'[5]2007 (Min)'!$G$38:$N$38,'[5]2007 (Min)'!$Q$38:$W$38,'[5]2007 (Min)'!$Z$38:$AE$38</definedName>
    <definedName name="P1_T2.1?Protection" hidden="1">'[6]2007 (Min)'!$G$34:$N$35,'[6]2007 (Min)'!$Q$34:$W$35,'[6]2007 (Min)'!$Z$34:$AE$35,'[6]2007 (Min)'!$G$38:$N$38,'[6]2007 (Min)'!$Q$38:$W$38,'[6]2007 (Min)'!$Z$38:$AE$38</definedName>
    <definedName name="P1_T2.2?Protection" localSheetId="0">'[5]2007 (Max)'!$Q$8:$W$9,'[5]2007 (Max)'!$Z$8:$AE$9,'[5]2007 (Max)'!$G$11:$N$12,'[5]2007 (Max)'!$Q$11:$W$12,'[5]2007 (Max)'!$Z$11:$AE$12,'[5]2007 (Max)'!$G$14:$N$15,'[5]2007 (Max)'!$Q$14:$W$15,'[5]2007 (Max)'!$Z$14:$AE$15</definedName>
    <definedName name="P1_T2.2?Protection">'[6]2007 (Max)'!$Q$8:$W$9,'[6]2007 (Max)'!$Z$8:$AE$9,'[6]2007 (Max)'!$G$11:$N$12,'[6]2007 (Max)'!$Q$11:$W$12,'[6]2007 (Max)'!$Z$11:$AE$12,'[6]2007 (Max)'!$G$14:$N$15,'[6]2007 (Max)'!$Q$14:$W$15,'[6]2007 (Max)'!$Z$14:$AE$15</definedName>
    <definedName name="P1_T2.2_DiapProt" localSheetId="0" hidden="1">'[5]2007 (Max)'!$G$44:$N$44,'[5]2007 (Max)'!$G$47:$N$47,'[5]2007 (Max)'!$Q$44:$W$44,'[5]2007 (Max)'!$Q$47:$W$47,'[5]2007 (Max)'!$Z$44:$AE$44,'[5]2007 (Max)'!$Z$47:$AE$47</definedName>
    <definedName name="P1_T2.2_DiapProt" hidden="1">'[6]2007 (Max)'!$G$44:$N$44,'[6]2007 (Max)'!$G$47:$N$47,'[6]2007 (Max)'!$Q$44:$W$44,'[6]2007 (Max)'!$Q$47:$W$47,'[6]2007 (Max)'!$Z$44:$AE$44,'[6]2007 (Max)'!$Z$47:$AE$47</definedName>
    <definedName name="P1_T2?Protection" localSheetId="0" hidden="1">'[7]2006 ФСТ'!$Z$47:$AE$47,'[7]2006 ФСТ'!$Q$8:$W$9,'[7]2006 ФСТ'!$Z$8:$AE$9,'[7]2006 ФСТ'!$G$11:$N$12,'[7]2006 ФСТ'!$Q$11:$W$12,'[7]2006 ФСТ'!$Z$11:$AE$12,'[7]2006 ФСТ'!$G$14:$N$15,'[7]2006 ФСТ'!$Q$14:$W$15</definedName>
    <definedName name="P1_T2?Protection" hidden="1">'[8]2006 ФСТ'!$Z$47:$AE$47,'[8]2006 ФСТ'!$Q$8:$W$9,'[8]2006 ФСТ'!$Z$8:$AE$9,'[8]2006 ФСТ'!$G$11:$N$12,'[8]2006 ФСТ'!$Q$11:$W$12,'[8]2006 ФСТ'!$Z$11:$AE$12,'[8]2006 ФСТ'!$G$14:$N$15,'[8]2006 ФСТ'!$Q$14:$W$15</definedName>
    <definedName name="P1_T2_DiapProt" localSheetId="0" hidden="1">'[7]2006 ФСТ'!$Z$44:$AE$44,'[7]2006 ФСТ'!$Q$47:$W$47,'[7]2006 ФСТ'!$Z$47:$AE$47,'[7]2006 ФСТ'!$Q$8:$W$9,'[7]2006 ФСТ'!$Z$8:$AE$9,'[7]2006 ФСТ'!$G$11:$N$12,'[7]2006 ФСТ'!$Q$11:$W$12,'[7]2006 ФСТ'!$Z$11:$AE$12</definedName>
    <definedName name="P1_T2_DiapProt" hidden="1">'[8]2006 ФСТ'!$Z$44:$AE$44,'[8]2006 ФСТ'!$Q$47:$W$47,'[8]2006 ФСТ'!$Z$47:$AE$47,'[8]2006 ФСТ'!$Q$8:$W$9,'[8]2006 ФСТ'!$Z$8:$AE$9,'[8]2006 ФСТ'!$G$11:$N$12,'[8]2006 ФСТ'!$Q$11:$W$12,'[8]2006 ФСТ'!$Z$11:$AE$12</definedName>
    <definedName name="P2_T2.1?Protection" localSheetId="0" hidden="1">'[5]2007 (Min)'!$G$40:$N$42,'[5]2007 (Min)'!$Q$40:$W$42,'[5]2007 (Min)'!$Z$40:$AE$42,'[5]2007 (Min)'!$G$47:$N$47,'[5]2007 (Min)'!$Q$47:$W$47,'[5]2007 (Min)'!$Z$47:$AE$47</definedName>
    <definedName name="P2_T2.1?Protection" hidden="1">'[6]2007 (Min)'!$G$40:$N$42,'[6]2007 (Min)'!$Q$40:$W$42,'[6]2007 (Min)'!$Z$40:$AE$42,'[6]2007 (Min)'!$G$47:$N$47,'[6]2007 (Min)'!$Q$47:$W$47,'[6]2007 (Min)'!$Z$47:$AE$47</definedName>
    <definedName name="P2_T2.2?Protection" localSheetId="0">'[5]2007 (Max)'!$G$17:$N$21,'[5]2007 (Max)'!$Q$17:$W$21,'[5]2007 (Max)'!$Z$17:$AE$21,'[5]2007 (Max)'!$G$25:$N$25,'[5]2007 (Max)'!$Q$25:$W$25,'[5]2007 (Max)'!$Z$25:$AE$25,'[5]2007 (Max)'!$G$27:$N$31,'[5]2007 (Max)'!$Q$27:$W$31</definedName>
    <definedName name="P2_T2.2?Protection">'[6]2007 (Max)'!$G$17:$N$21,'[6]2007 (Max)'!$Q$17:$W$21,'[6]2007 (Max)'!$Z$17:$AE$21,'[6]2007 (Max)'!$G$25:$N$25,'[6]2007 (Max)'!$Q$25:$W$25,'[6]2007 (Max)'!$Z$25:$AE$25,'[6]2007 (Max)'!$G$27:$N$31,'[6]2007 (Max)'!$Q$27:$W$31</definedName>
    <definedName name="P2_T2?Protection" localSheetId="0" hidden="1">'[7]2006 ФСТ'!$Z$14:$AE$15,'[7]2006 ФСТ'!$G$17:$N$21,'[7]2006 ФСТ'!$Q$17:$W$21,'[7]2006 ФСТ'!$Z$17:$AE$21,'[7]2006 ФСТ'!$G$25:$N$25,'[7]2006 ФСТ'!$Q$25:$W$25,'[7]2006 ФСТ'!$Z$25:$AE$25</definedName>
    <definedName name="P2_T2?Protection" hidden="1">'[8]2006 ФСТ'!$Z$14:$AE$15,'[8]2006 ФСТ'!$G$17:$N$21,'[8]2006 ФСТ'!$Q$17:$W$21,'[8]2006 ФСТ'!$Z$17:$AE$21,'[8]2006 ФСТ'!$G$25:$N$25,'[8]2006 ФСТ'!$Q$25:$W$25,'[8]2006 ФСТ'!$Z$25:$AE$25</definedName>
    <definedName name="P2_T2_DiapProt" localSheetId="0" hidden="1">'[7]2006 ФСТ'!$G$14:$N$15,'[7]2006 ФСТ'!$Q$14:$W$15,'[7]2006 ФСТ'!$Z$14:$AE$15,'[7]2006 ФСТ'!$G$17:$N$21,'[7]2006 ФСТ'!$Q$17:$W$21,'[7]2006 ФСТ'!$Z$17:$AE$21,'[7]2006 ФСТ'!$G$25:$N$25</definedName>
    <definedName name="P2_T2_DiapProt" hidden="1">'[8]2006 ФСТ'!$G$14:$N$15,'[8]2006 ФСТ'!$Q$14:$W$15,'[8]2006 ФСТ'!$Z$14:$AE$15,'[8]2006 ФСТ'!$G$17:$N$21,'[8]2006 ФСТ'!$Q$17:$W$21,'[8]2006 ФСТ'!$Z$17:$AE$21,'[8]2006 ФСТ'!$G$25:$N$25</definedName>
    <definedName name="P3_T2.1?Protection" localSheetId="0" hidden="1">'[5]2007 (Min)'!$G$8:$N$9,'[5]2007 (Min)'!$Q$8:$W$9,'[5]2007 (Min)'!$Z$8:$AE$9,'[5]2007 (Min)'!$G$11:$N$12,'[5]2007 (Min)'!$Q$11:$W$12,'[5]2007 (Min)'!$Z$11:$AE$12</definedName>
    <definedName name="P3_T2.1?Protection" hidden="1">'[6]2007 (Min)'!$G$8:$N$9,'[6]2007 (Min)'!$Q$8:$W$9,'[6]2007 (Min)'!$Z$8:$AE$9,'[6]2007 (Min)'!$G$11:$N$12,'[6]2007 (Min)'!$Q$11:$W$12,'[6]2007 (Min)'!$Z$11:$AE$12</definedName>
    <definedName name="P3_T2.2?Protection" localSheetId="0">'[5]2007 (Max)'!$Z$27:$AE$31,'[5]2007 (Max)'!$G$34:$N$35,'[5]2007 (Max)'!$Q$34:$W$35,'[5]2007 (Max)'!$Z$34:$AE$35,'[5]2007 (Max)'!$G$38:$N$38,'[5]2007 (Max)'!$Q$38:$W$38,'[5]2007 (Max)'!$Z$38:$AE$38,'[5]2007 (Max)'!$G$40:$N$42</definedName>
    <definedName name="P3_T2.2?Protection">'[6]2007 (Max)'!$Z$27:$AE$31,'[6]2007 (Max)'!$G$34:$N$35,'[6]2007 (Max)'!$Q$34:$W$35,'[6]2007 (Max)'!$Z$34:$AE$35,'[6]2007 (Max)'!$G$38:$N$38,'[6]2007 (Max)'!$Q$38:$W$38,'[6]2007 (Max)'!$Z$38:$AE$38,'[6]2007 (Max)'!$G$40:$N$42</definedName>
    <definedName name="P3_T2?Protection" localSheetId="0" hidden="1">'[7]2006 ФСТ'!$G$27:$N$31,'[7]2006 ФСТ'!$Q$27:$W$31,'[7]2006 ФСТ'!$Z$27:$AE$31,'[7]2006 ФСТ'!$G$34:$N$35,'[7]2006 ФСТ'!$Q$34:$W$35,'[7]2006 ФСТ'!$Z$34:$AE$35,'[7]2006 ФСТ'!$G$38:$N$38</definedName>
    <definedName name="P3_T2?Protection" hidden="1">'[8]2006 ФСТ'!$G$27:$N$31,'[8]2006 ФСТ'!$Q$27:$W$31,'[8]2006 ФСТ'!$Z$27:$AE$31,'[8]2006 ФСТ'!$G$34:$N$35,'[8]2006 ФСТ'!$Q$34:$W$35,'[8]2006 ФСТ'!$Z$34:$AE$35,'[8]2006 ФСТ'!$G$38:$N$38</definedName>
    <definedName name="P3_T2_DiapProt" localSheetId="0" hidden="1">'[7]2006 ФСТ'!$Q$25:$W$25,'[7]2006 ФСТ'!$Z$25:$AE$25,'[7]2006 ФСТ'!$G$27:$N$31,'[7]2006 ФСТ'!$Q$27:$W$31,'[7]2006 ФСТ'!$Z$27:$AE$31,'[7]2006 ФСТ'!$G$34:$N$35,'[7]2006 ФСТ'!$Q$34:$W$35</definedName>
    <definedName name="P3_T2_DiapProt" hidden="1">'[8]2006 ФСТ'!$Q$25:$W$25,'[8]2006 ФСТ'!$Z$25:$AE$25,'[8]2006 ФСТ'!$G$27:$N$31,'[8]2006 ФСТ'!$Q$27:$W$31,'[8]2006 ФСТ'!$Z$27:$AE$31,'[8]2006 ФСТ'!$G$34:$N$35,'[8]2006 ФСТ'!$Q$34:$W$35</definedName>
    <definedName name="P4_T2.1?Protection" localSheetId="0" hidden="1">'[5]2007 (Min)'!$G$14:$N$15,'[5]2007 (Min)'!$Q$14:$W$15,'[5]2007 (Min)'!$Z$14:$AE$15,'[5]2007 (Min)'!$G$17:$N$21,'[5]2007 (Min)'!$Q$17:$W$21,'[5]2007 (Min)'!$Z$17:$AE$21</definedName>
    <definedName name="P4_T2.1?Protection" hidden="1">'[6]2007 (Min)'!$G$14:$N$15,'[6]2007 (Min)'!$Q$14:$W$15,'[6]2007 (Min)'!$Z$14:$AE$15,'[6]2007 (Min)'!$G$17:$N$21,'[6]2007 (Min)'!$Q$17:$W$21,'[6]2007 (Min)'!$Z$17:$AE$21</definedName>
    <definedName name="P4_T2.2?Protection" localSheetId="0">'[5]2007 (Max)'!$Q$40:$W$42,'[5]2007 (Max)'!$Z$40:$AE$42,'[5]2007 (Max)'!$G$47:$N$47,'[5]2007 (Max)'!$Q$47:$W$47,'[5]2007 (Max)'!$Z$47:$AE$47,'[5]2007 (Max)'!$G$8:$N$9,'НВВ ДПР'!P1_T2.2?Protection,'НВВ ДПР'!P2_T2.2?Protection</definedName>
    <definedName name="P4_T2.2?Protection">'[6]2007 (Max)'!$Q$40:$W$42,'[6]2007 (Max)'!$Z$40:$AE$42,'[6]2007 (Max)'!$G$47:$N$47,'[6]2007 (Max)'!$Q$47:$W$47,'[6]2007 (Max)'!$Z$47:$AE$47,'[6]2007 (Max)'!$G$8:$N$9,P1_T2.2?Protection,P2_T2.2?Protection</definedName>
    <definedName name="P4_T2?Protection" localSheetId="0" hidden="1">'[7]2006 ФСТ'!$Q$38:$W$38,'[7]2006 ФСТ'!$Z$38:$AE$38,'[7]2006 ФСТ'!$G$40:$N$42,'[7]2006 ФСТ'!$Q$40:$W$42,'[7]2006 ФСТ'!$Z$40:$AE$42,'[7]2006 ФСТ'!$G$8:$N$9,'[7]2006 ФСТ'!$G$47:$N$47,'[7]2006 ФСТ'!$G$44:$N$44</definedName>
    <definedName name="P4_T2?Protection" hidden="1">'[8]2006 ФСТ'!$Q$38:$W$38,'[8]2006 ФСТ'!$Z$38:$AE$38,'[8]2006 ФСТ'!$G$40:$N$42,'[8]2006 ФСТ'!$Q$40:$W$42,'[8]2006 ФСТ'!$Z$40:$AE$42,'[8]2006 ФСТ'!$G$8:$N$9,'[8]2006 ФСТ'!$G$47:$N$47,'[8]2006 ФСТ'!$G$44:$N$44</definedName>
    <definedName name="P4_T2_DiapProt" localSheetId="0" hidden="1">'[7]2006 ФСТ'!$Z$34:$AE$35,'[7]2006 ФСТ'!$G$38:$N$38,'[7]2006 ФСТ'!$Q$38:$W$38,'[7]2006 ФСТ'!$Z$38:$AE$38,'[7]2006 ФСТ'!$G$40:$N$42,'[7]2006 ФСТ'!$Q$40:$W$42,'[7]2006 ФСТ'!$Z$40:$AE$42,'[7]2006 ФСТ'!$G$8:$N$9</definedName>
    <definedName name="P4_T2_DiapProt" hidden="1">'[8]2006 ФСТ'!$Z$34:$AE$35,'[8]2006 ФСТ'!$G$38:$N$38,'[8]2006 ФСТ'!$Q$38:$W$38,'[8]2006 ФСТ'!$Z$38:$AE$38,'[8]2006 ФСТ'!$G$40:$N$42,'[8]2006 ФСТ'!$Q$40:$W$42,'[8]2006 ФСТ'!$Z$40:$AE$42,'[8]2006 ФСТ'!$G$8:$N$9</definedName>
    <definedName name="P5_T2.1?Protection" localSheetId="0" hidden="1">'[5]2007 (Min)'!$G$25:$N$25,'[5]2007 (Min)'!$Q$25:$W$25,'[5]2007 (Min)'!$Z$25:$AE$25,'[5]2007 (Min)'!$G$27:$N$31,'[5]2007 (Min)'!$Q$27:$W$31,'[5]2007 (Min)'!$G$44:$N$44</definedName>
    <definedName name="P5_T2.1?Protection" hidden="1">'[6]2007 (Min)'!$G$25:$N$25,'[6]2007 (Min)'!$Q$25:$W$25,'[6]2007 (Min)'!$Z$25:$AE$25,'[6]2007 (Min)'!$G$27:$N$31,'[6]2007 (Min)'!$Q$27:$W$31,'[6]2007 (Min)'!$G$44:$N$44</definedName>
    <definedName name="P6_T2.1?Protection" localSheetId="0" hidden="1">'[5]2007 (Min)'!$Q$44:$W$44,'[5]2007 (Min)'!$Z$44:$AE$44,'[5]2007 (Min)'!$Z$27:$AE$31,'НВВ ДПР'!P1_T2.1?Protection,'НВВ ДПР'!P2_T2.1?Protection,'НВВ ДПР'!P3_T2.1?Protection</definedName>
    <definedName name="P6_T2.1?Protection" hidden="1">'[6]2007 (Min)'!$Q$44:$W$44,'[6]2007 (Min)'!$Z$44:$AE$44,'[6]2007 (Min)'!$Z$27:$AE$31,P1_T2.1?Protection,P2_T2.1?Protection,P3_T2.1?Protection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heet2?prefix?">"H"</definedName>
    <definedName name="_SP1" localSheetId="0">[9]FES!#REF!</definedName>
    <definedName name="_SP1">[10]FES!#REF!</definedName>
    <definedName name="_SP10" localSheetId="0">[9]FES!#REF!</definedName>
    <definedName name="_SP10">[10]FES!#REF!</definedName>
    <definedName name="_SP11" localSheetId="0">[9]FES!#REF!</definedName>
    <definedName name="_SP11">[10]FES!#REF!</definedName>
    <definedName name="_SP12" localSheetId="0">[9]FES!#REF!</definedName>
    <definedName name="_SP12">[10]FES!#REF!</definedName>
    <definedName name="_SP13" localSheetId="0">[9]FES!#REF!</definedName>
    <definedName name="_SP13">[10]FES!#REF!</definedName>
    <definedName name="_SP14" localSheetId="0">[9]FES!#REF!</definedName>
    <definedName name="_SP14">[10]FES!#REF!</definedName>
    <definedName name="_SP15" localSheetId="0">[9]FES!#REF!</definedName>
    <definedName name="_SP15">[10]FES!#REF!</definedName>
    <definedName name="_SP16" localSheetId="0">[9]FES!#REF!</definedName>
    <definedName name="_SP16">[10]FES!#REF!</definedName>
    <definedName name="_SP17" localSheetId="0">[9]FES!#REF!</definedName>
    <definedName name="_SP17">[10]FES!#REF!</definedName>
    <definedName name="_SP18" localSheetId="0">[9]FES!#REF!</definedName>
    <definedName name="_SP18">[10]FES!#REF!</definedName>
    <definedName name="_SP19" localSheetId="0">[9]FES!#REF!</definedName>
    <definedName name="_SP19">[10]FES!#REF!</definedName>
    <definedName name="_SP2" localSheetId="0">[9]FES!#REF!</definedName>
    <definedName name="_SP2">[10]FES!#REF!</definedName>
    <definedName name="_SP20" localSheetId="0">[9]FES!#REF!</definedName>
    <definedName name="_SP20">[10]FES!#REF!</definedName>
    <definedName name="_SP3" localSheetId="0">[9]FES!#REF!</definedName>
    <definedName name="_SP3">[10]FES!#REF!</definedName>
    <definedName name="_SP4" localSheetId="0">[9]FES!#REF!</definedName>
    <definedName name="_SP4">[10]FES!#REF!</definedName>
    <definedName name="_SP5" localSheetId="0">[9]FES!#REF!</definedName>
    <definedName name="_SP5">[10]FES!#REF!</definedName>
    <definedName name="_SP7" localSheetId="0">[9]FES!#REF!</definedName>
    <definedName name="_SP7">[10]FES!#REF!</definedName>
    <definedName name="_SP8" localSheetId="0">[9]FES!#REF!</definedName>
    <definedName name="_SP8">[10]FES!#REF!</definedName>
    <definedName name="_SP9" localSheetId="0">[9]FES!#REF!</definedName>
    <definedName name="_SP9">[10]FES!#REF!</definedName>
    <definedName name="T2.1?Protection" localSheetId="0">'НВВ ДПР'!P4_T2.1?Protection,'НВВ ДПР'!P5_T2.1?Protection,'НВВ ДПР'!P6_T2.1?Protection</definedName>
    <definedName name="T2.1?Protection">P4_T2.1?Protection,P5_T2.1?Protection,P6_T2.1?Protection</definedName>
    <definedName name="T2.1_DiapProt" localSheetId="0">'[5]2007 (Min)'!$G$47:$N$47,'[5]2007 (Min)'!$Q$44:$W$44,'[5]2007 (Min)'!$Q$47:$W$47,'[5]2007 (Min)'!$Z$44:$AE$44,'[5]2007 (Min)'!$Z$47:$AE$47,'[5]2007 (Min)'!$G$44:$N$44</definedName>
    <definedName name="T2.1_DiapProt">'[6]2007 (Min)'!$G$47:$N$47,'[6]2007 (Min)'!$Q$44:$W$44,'[6]2007 (Min)'!$Q$47:$W$47,'[6]2007 (Min)'!$Z$44:$AE$44,'[6]2007 (Min)'!$Z$47:$AE$47,'[6]2007 (Min)'!$G$44:$N$44</definedName>
    <definedName name="T2.2?Protection" localSheetId="0">'НВВ ДПР'!P3_T2.2?Protection,'НВВ ДПР'!P4_T2.2?Protection</definedName>
    <definedName name="T2.2?Protection">P3_T2.2?Protection,P4_T2.2?Protection</definedName>
    <definedName name="T2.2_DiapProt" localSheetId="0">'[5]2007 (Max)'!$G$28,'НВВ ДПР'!P1_T2.2_DiapProt</definedName>
    <definedName name="T2.2_DiapProt">'[6]2007 (Max)'!$G$28,P1_T2.2_DiapProt</definedName>
    <definedName name="T2?Protection" localSheetId="0">'[7]2006 ФСТ'!$Q$44:$W$44,'[7]2006 ФСТ'!$Z$44:$AE$44,'[7]2006 ФСТ'!$Q$47:$W$47,'НВВ ДПР'!P1_T2?Protection,'НВВ ДПР'!P2_T2?Protection,'НВВ ДПР'!P3_T2?Protection,'НВВ ДПР'!P4_T2?Protection</definedName>
    <definedName name="T2?Protection">'[8]2006 ФСТ'!$Q$44:$W$44,'[8]2006 ФСТ'!$Z$44:$AE$44,'[8]2006 ФСТ'!$Q$47:$W$47,P1_T2?Protection,P2_T2?Protection,P3_T2?Protection,P4_T2?Protection</definedName>
    <definedName name="T2_DiapProt" localSheetId="0">'[7]2006 ФСТ'!$G$47:$N$47,'[7]2006 ФСТ'!$G$44:$N$44,'[7]2006 ФСТ'!$Q$44:$W$44,'НВВ ДПР'!P1_T2_DiapProt,'НВВ ДПР'!P2_T2_DiapProt,'НВВ ДПР'!P3_T2_DiapProt,'НВВ ДПР'!P4_T2_DiapProt</definedName>
    <definedName name="T2_DiapProt">'[8]2006 ФСТ'!$G$47:$N$47,'[8]2006 ФСТ'!$G$44:$N$44,'[8]2006 ФСТ'!$Q$44:$W$44,P1_T2_DiapProt,P2_T2_DiapProt,P3_T2_DiapProt,P4_T2_DiapProt</definedName>
    <definedName name="VV" localSheetId="0">'НВВ ДПР'!VV</definedName>
    <definedName name="VV">[0]!VV</definedName>
    <definedName name="в23ё" localSheetId="0">'НВВ ДПР'!в23ё</definedName>
    <definedName name="в23ё">[0]!в23ё</definedName>
    <definedName name="вв" localSheetId="0">'НВВ ДПР'!вв</definedName>
    <definedName name="вв">[0]!вв</definedName>
    <definedName name="восемь" localSheetId="0">#REF!</definedName>
    <definedName name="восемь">#REF!</definedName>
    <definedName name="второй" localSheetId="0">#REF!</definedName>
    <definedName name="второй">#REF!</definedName>
    <definedName name="дд" localSheetId="0">'НВВ ДПР'!дд</definedName>
    <definedName name="дд">[0]!дд</definedName>
    <definedName name="ж" localSheetId="0">'НВВ ДПР'!ж</definedName>
    <definedName name="ж">[0]!ж</definedName>
    <definedName name="жд" localSheetId="0">'НВВ ДПР'!жд</definedName>
    <definedName name="жд">[0]!жд</definedName>
    <definedName name="й" localSheetId="0">'НВВ ДПР'!й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 localSheetId="0">'НВВ ДПР'!йй</definedName>
    <definedName name="йй">[0]!йй</definedName>
    <definedName name="ке" localSheetId="0">'НВВ ДПР'!ке</definedName>
    <definedName name="ке">[0]!ке</definedName>
    <definedName name="критерий" localSheetId="0">#REF!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 localSheetId="0">'НВВ ДПР'!мым</definedName>
    <definedName name="мым">[0]!мым</definedName>
    <definedName name="_xlnm.Print_Area" localSheetId="0">'НВВ ДПР'!$A$2:$H$61</definedName>
    <definedName name="олс" localSheetId="0">'НВВ ДПР'!олс</definedName>
    <definedName name="олс">[0]!олс</definedName>
    <definedName name="первый" localSheetId="0">#REF!</definedName>
    <definedName name="первый">#REF!</definedName>
    <definedName name="ПОКАЗАТЕЛИ_ДОЛГОСР.ПРОГНОЗА">'[17]2002'!#REF!</definedName>
    <definedName name="р" localSheetId="0">'НВВ ДПР'!р</definedName>
    <definedName name="р">[0]!р</definedName>
    <definedName name="с" localSheetId="0">'НВВ ДПР'!с</definedName>
    <definedName name="с">[0]!с</definedName>
    <definedName name="семь" localSheetId="0">#REF!</definedName>
    <definedName name="семь">#REF!</definedName>
    <definedName name="сс" localSheetId="0">'НВВ ДПР'!сс</definedName>
    <definedName name="сс">[0]!сс</definedName>
    <definedName name="сссс" localSheetId="0">'НВВ ДПР'!сссс</definedName>
    <definedName name="сссс">[0]!сссс</definedName>
    <definedName name="ссы" localSheetId="0">'НВВ ДПР'!ссы</definedName>
    <definedName name="ссы">[0]!ссы</definedName>
    <definedName name="третий" localSheetId="0">#REF!</definedName>
    <definedName name="третий">#REF!</definedName>
    <definedName name="у" localSheetId="0">'НВВ ДПР'!у</definedName>
    <definedName name="у">[0]!у</definedName>
    <definedName name="фо" localSheetId="0">[18]Лист1!#REF!</definedName>
    <definedName name="фо">[19]Лист1!#REF!</definedName>
    <definedName name="фо1" localSheetId="0">[20]Лист1!#REF!</definedName>
    <definedName name="фо1">[21]Лист1!#REF!</definedName>
    <definedName name="ц" localSheetId="0">'НВВ ДПР'!ц</definedName>
    <definedName name="ц">[0]!ц</definedName>
    <definedName name="цу" localSheetId="0">'НВВ ДПР'!цу</definedName>
    <definedName name="цу">[0]!цу</definedName>
    <definedName name="четвертый" localSheetId="0">#REF!</definedName>
    <definedName name="четвертый">#REF!</definedName>
    <definedName name="ыв" localSheetId="0">'НВВ ДПР'!ыв</definedName>
    <definedName name="ыв">[0]!ыв</definedName>
    <definedName name="ыыыы" localSheetId="0">'НВВ ДПР'!ыыыы</definedName>
    <definedName name="ыыыы">[0]!ыыыы</definedName>
  </definedNames>
  <calcPr calcId="125725"/>
</workbook>
</file>

<file path=xl/calcChain.xml><?xml version="1.0" encoding="utf-8"?>
<calcChain xmlns="http://schemas.openxmlformats.org/spreadsheetml/2006/main">
  <c r="G56" i="1"/>
  <c r="H56" s="1"/>
  <c r="F57"/>
  <c r="H54"/>
  <c r="G54"/>
  <c r="F54"/>
  <c r="H40"/>
  <c r="G40"/>
  <c r="G38"/>
  <c r="H38" s="1"/>
  <c r="G37"/>
  <c r="H37" s="1"/>
  <c r="G30"/>
  <c r="H30" s="1"/>
  <c r="F47"/>
  <c r="H27"/>
  <c r="G27"/>
  <c r="F27"/>
  <c r="F24"/>
  <c r="F49" s="1"/>
  <c r="G15"/>
  <c r="F15"/>
  <c r="F12" l="1"/>
  <c r="G36" l="1"/>
  <c r="G29"/>
  <c r="H29" l="1"/>
  <c r="G55"/>
  <c r="H36"/>
  <c r="H32" s="1"/>
  <c r="G32"/>
  <c r="G9"/>
  <c r="G10" s="1"/>
  <c r="G12" s="1"/>
  <c r="G19" l="1"/>
  <c r="G17"/>
  <c r="G18"/>
  <c r="G20"/>
  <c r="G57"/>
  <c r="H55"/>
  <c r="H57" s="1"/>
  <c r="G22"/>
  <c r="G44" l="1"/>
  <c r="H44"/>
  <c r="G16"/>
  <c r="G24" s="1"/>
  <c r="H31"/>
  <c r="G31"/>
  <c r="G47" l="1"/>
  <c r="G49" s="1"/>
  <c r="H47"/>
  <c r="H49" l="1"/>
</calcChain>
</file>

<file path=xl/sharedStrings.xml><?xml version="1.0" encoding="utf-8"?>
<sst xmlns="http://schemas.openxmlformats.org/spreadsheetml/2006/main" count="117" uniqueCount="76">
  <si>
    <t xml:space="preserve">Расчет НВВ на содержание электрических сетей  </t>
  </si>
  <si>
    <t>Расчет коэффициента индексации</t>
  </si>
  <si>
    <t>Единица измерения</t>
  </si>
  <si>
    <t>2009 утв.</t>
  </si>
  <si>
    <t>2017г.</t>
  </si>
  <si>
    <t>индекс потребительских цен</t>
  </si>
  <si>
    <t>%</t>
  </si>
  <si>
    <t>индекс эффективности подконтрольных расходов</t>
  </si>
  <si>
    <t>количество активов</t>
  </si>
  <si>
    <t>у.е.</t>
  </si>
  <si>
    <t>индекс изменения количества активов</t>
  </si>
  <si>
    <t>коэффициент эластичности подконтрольных расходов по количеству активов</t>
  </si>
  <si>
    <t>итого коэффициент индексации</t>
  </si>
  <si>
    <t>Расчет подконтрольных расходов</t>
  </si>
  <si>
    <t>№ п.п.</t>
  </si>
  <si>
    <t>Показатели</t>
  </si>
  <si>
    <t>2010 (базовый уровень)</t>
  </si>
  <si>
    <t>1.1.</t>
  </si>
  <si>
    <t>Материальные затраты</t>
  </si>
  <si>
    <t>тыс.руб.</t>
  </si>
  <si>
    <t>1.1.1.</t>
  </si>
  <si>
    <t>Сырье, материалы, запасные части, инструмент, топливо</t>
  </si>
  <si>
    <t>1.1.2.</t>
  </si>
  <si>
    <t>Ремонт основных средств, работы и услуги производственного характера (в т.ч. услуги сторонних организаций по содержанию и ремонту сетей)</t>
  </si>
  <si>
    <t>1.3</t>
  </si>
  <si>
    <t>Расходы на оплату труда</t>
  </si>
  <si>
    <t>1.4</t>
  </si>
  <si>
    <t xml:space="preserve">Расходы по коллективным договорам </t>
  </si>
  <si>
    <t>1.5</t>
  </si>
  <si>
    <t>Расходы на обслуживание заемных средств</t>
  </si>
  <si>
    <t>1.6</t>
  </si>
  <si>
    <t xml:space="preserve">Другие раходы из прибыли (прибыль на прочие цели) </t>
  </si>
  <si>
    <t>Всего подконтрольные расходы</t>
  </si>
  <si>
    <t>Расчет неподконтрольных расходов</t>
  </si>
  <si>
    <t>2.1</t>
  </si>
  <si>
    <t xml:space="preserve">Расходы на финансирование   капитальных вложений из прибыли </t>
  </si>
  <si>
    <t>2.2</t>
  </si>
  <si>
    <t xml:space="preserve">Амортизация основных средств </t>
  </si>
  <si>
    <t>2.3</t>
  </si>
  <si>
    <t>Энергия нахояйственные нужды</t>
  </si>
  <si>
    <t>2.4</t>
  </si>
  <si>
    <t>Отчисления на социальные нужды (ЕСН)</t>
  </si>
  <si>
    <t>2.5</t>
  </si>
  <si>
    <t>Прочие расходы, всего, в том числе:</t>
  </si>
  <si>
    <t>2.5.1</t>
  </si>
  <si>
    <t>услуги прочих сторонних</t>
  </si>
  <si>
    <t>2.5.2</t>
  </si>
  <si>
    <t>средства на страхование</t>
  </si>
  <si>
    <t>2.5.3</t>
  </si>
  <si>
    <t xml:space="preserve">плата за предельно допустимые выбросы </t>
  </si>
  <si>
    <t>2.5.4</t>
  </si>
  <si>
    <t>арендная плата</t>
  </si>
  <si>
    <t>2.5.5</t>
  </si>
  <si>
    <t>Расходы на финансирование мероприятий по энергосбережению</t>
  </si>
  <si>
    <t>2.5.6</t>
  </si>
  <si>
    <t>другие прочие расходы</t>
  </si>
  <si>
    <t>2.6</t>
  </si>
  <si>
    <t>Налоги,всего, в том числе:</t>
  </si>
  <si>
    <t>2.6.1</t>
  </si>
  <si>
    <t>плата за землю</t>
  </si>
  <si>
    <t>2.6.2</t>
  </si>
  <si>
    <t>налог на пользователей автодорог</t>
  </si>
  <si>
    <t>2.6.3</t>
  </si>
  <si>
    <t>налог на имущество</t>
  </si>
  <si>
    <t>2.7</t>
  </si>
  <si>
    <t>Налог на прибыль</t>
  </si>
  <si>
    <t>2.8</t>
  </si>
  <si>
    <t>Незапланированные расходы/экономия средств</t>
  </si>
  <si>
    <t>Всего неподконтрольные расходы</t>
  </si>
  <si>
    <t>ИТОГО НВВ на содержание  электрических сетей</t>
  </si>
  <si>
    <t>Расчет НВВ на оплату технологического расхода (потерь) электрической энергии</t>
  </si>
  <si>
    <t>Прогнозная цена (тариф) покупки потерь электрической энергии в сетях (с учетом мощности)</t>
  </si>
  <si>
    <t>руб./кВт.ч.</t>
  </si>
  <si>
    <t xml:space="preserve">Объем технологического расхода (потерь) электрической энергии в сетях </t>
  </si>
  <si>
    <t>тыс.кВт.ч.</t>
  </si>
  <si>
    <t>НВВ на оплату потерь электрической энергии</t>
  </si>
</sst>
</file>

<file path=xl/styles.xml><?xml version="1.0" encoding="utf-8"?>
<styleSheet xmlns="http://schemas.openxmlformats.org/spreadsheetml/2006/main">
  <numFmts count="24">
    <numFmt numFmtId="164" formatCode="0.0%"/>
    <numFmt numFmtId="165" formatCode="#,##0.0"/>
    <numFmt numFmtId="166" formatCode="0.000"/>
    <numFmt numFmtId="167" formatCode="0.0"/>
    <numFmt numFmtId="168" formatCode="0.0000"/>
    <numFmt numFmtId="169" formatCode="0.0%_);\(0.0%\)"/>
    <numFmt numFmtId="170" formatCode="#,##0_);[Red]\(#,##0\)"/>
    <numFmt numFmtId="171" formatCode="_-* #,##0.00&quot;р.&quot;_-;\-* #,##0.00&quot;р.&quot;_-;_-* &quot;-&quot;??&quot;р.&quot;_-;_-@_-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$_-;\-* #,##0_$_-;_-* &quot;-&quot;_$_-;_-@_-"/>
    <numFmt numFmtId="176" formatCode="_-* #,##0.00_$_-;\-* #,##0.00_$_-;_-* &quot;-&quot;??_$_-;_-@_-"/>
    <numFmt numFmtId="177" formatCode="&quot;$&quot;#,##0_);[Red]\(&quot;$&quot;#,##0\)"/>
    <numFmt numFmtId="178" formatCode="_-* #,##0.00&quot;$&quot;_-;\-* #,##0.00&quot;$&quot;_-;_-* &quot;-&quot;??&quot;$&quot;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_(* #,##0.00_);_(* \(#,##0.00\);_(* &quot;-&quot;??_);_(@_)"/>
    <numFmt numFmtId="187" formatCode="_-* #,##0.00_р_._-;\-* #,##0.00_р_._-;_-* &quot;-&quot;??_р_._-;_-@_-"/>
  </numFmts>
  <fonts count="7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charset val="204"/>
    </font>
    <font>
      <sz val="10"/>
      <color theme="1"/>
      <name val="Arial Cyr"/>
      <charset val="204"/>
    </font>
    <font>
      <b/>
      <sz val="14"/>
      <name val="Franklin Gothic Medium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Tahoma"/>
      <family val="2"/>
      <charset val="204"/>
    </font>
    <font>
      <sz val="14"/>
      <color theme="1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color theme="0"/>
      <name val="Arial"/>
      <family val="2"/>
      <charset val="204"/>
    </font>
    <font>
      <sz val="9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4"/>
      <color theme="1"/>
      <name val="Arial"/>
      <family val="2"/>
      <charset val="204"/>
    </font>
    <font>
      <b/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1" fillId="0" borderId="0"/>
    <xf numFmtId="49" fontId="3" fillId="0" borderId="0" applyBorder="0">
      <alignment vertical="top"/>
    </xf>
    <xf numFmtId="0" fontId="9" fillId="0" borderId="6" applyBorder="0">
      <alignment horizontal="center" vertical="center" wrapText="1"/>
    </xf>
    <xf numFmtId="0" fontId="14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3" fillId="4" borderId="0" applyBorder="0">
      <alignment horizontal="right"/>
    </xf>
    <xf numFmtId="4" fontId="3" fillId="4" borderId="0" applyBorder="0">
      <alignment horizontal="right"/>
    </xf>
    <xf numFmtId="164" fontId="41" fillId="0" borderId="0">
      <alignment vertical="top"/>
    </xf>
    <xf numFmtId="164" fontId="42" fillId="0" borderId="0">
      <alignment vertical="top"/>
    </xf>
    <xf numFmtId="169" fontId="42" fillId="7" borderId="0">
      <alignment vertical="top"/>
    </xf>
    <xf numFmtId="164" fontId="42" fillId="4" borderId="0">
      <alignment vertical="top"/>
    </xf>
    <xf numFmtId="170" fontId="41" fillId="0" borderId="0">
      <alignment vertical="top"/>
    </xf>
    <xf numFmtId="170" fontId="41" fillId="0" borderId="0">
      <alignment vertical="top"/>
    </xf>
    <xf numFmtId="0" fontId="43" fillId="0" borderId="0"/>
    <xf numFmtId="0" fontId="44" fillId="0" borderId="0"/>
    <xf numFmtId="170" fontId="41" fillId="0" borderId="0">
      <alignment vertical="top"/>
    </xf>
    <xf numFmtId="0" fontId="44" fillId="0" borderId="0"/>
    <xf numFmtId="0" fontId="44" fillId="0" borderId="0"/>
    <xf numFmtId="0" fontId="43" fillId="0" borderId="0"/>
    <xf numFmtId="170" fontId="41" fillId="0" borderId="0">
      <alignment vertical="top"/>
    </xf>
    <xf numFmtId="0" fontId="43" fillId="0" borderId="0"/>
    <xf numFmtId="0" fontId="43" fillId="0" borderId="0"/>
    <xf numFmtId="0" fontId="43" fillId="0" borderId="0"/>
    <xf numFmtId="170" fontId="41" fillId="0" borderId="0">
      <alignment vertical="top"/>
    </xf>
    <xf numFmtId="170" fontId="41" fillId="0" borderId="0">
      <alignment vertical="top"/>
    </xf>
    <xf numFmtId="0" fontId="43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4" fillId="0" borderId="0"/>
    <xf numFmtId="171" fontId="45" fillId="0" borderId="0">
      <protection locked="0"/>
    </xf>
    <xf numFmtId="171" fontId="45" fillId="0" borderId="0">
      <protection locked="0"/>
    </xf>
    <xf numFmtId="171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5" fillId="0" borderId="42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72" fontId="48" fillId="0" borderId="4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" fontId="49" fillId="0" borderId="0" applyFont="0" applyFill="0" applyBorder="0" applyAlignment="0" applyProtection="0"/>
    <xf numFmtId="172" fontId="50" fillId="8" borderId="43"/>
    <xf numFmtId="177" fontId="51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52" fillId="0" borderId="0">
      <alignment vertical="top"/>
    </xf>
    <xf numFmtId="170" fontId="53" fillId="0" borderId="0">
      <alignment vertical="top"/>
    </xf>
    <xf numFmtId="180" fontId="54" fillId="0" borderId="0" applyFont="0" applyFill="0" applyBorder="0" applyAlignment="0" applyProtection="0"/>
    <xf numFmtId="2" fontId="49" fillId="0" borderId="0" applyFont="0" applyFill="0" applyBorder="0" applyAlignment="0" applyProtection="0"/>
    <xf numFmtId="0" fontId="55" fillId="0" borderId="0">
      <alignment vertical="top"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58" fillId="0" borderId="0">
      <alignment vertical="top"/>
    </xf>
    <xf numFmtId="172" fontId="59" fillId="0" borderId="0"/>
    <xf numFmtId="0" fontId="60" fillId="0" borderId="0" applyNumberFormat="0" applyFill="0" applyBorder="0" applyAlignment="0" applyProtection="0">
      <alignment vertical="top"/>
      <protection locked="0"/>
    </xf>
    <xf numFmtId="170" fontId="42" fillId="0" borderId="0">
      <alignment vertical="top"/>
    </xf>
    <xf numFmtId="170" fontId="42" fillId="7" borderId="0">
      <alignment vertical="top"/>
    </xf>
    <xf numFmtId="181" fontId="42" fillId="4" borderId="0">
      <alignment vertical="top"/>
    </xf>
    <xf numFmtId="0" fontId="1" fillId="0" borderId="0"/>
    <xf numFmtId="0" fontId="61" fillId="0" borderId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62" fillId="0" borderId="0" applyNumberFormat="0">
      <alignment horizontal="left"/>
    </xf>
    <xf numFmtId="4" fontId="63" fillId="2" borderId="44" applyNumberFormat="0" applyProtection="0">
      <alignment vertical="center"/>
    </xf>
    <xf numFmtId="4" fontId="64" fillId="2" borderId="44" applyNumberFormat="0" applyProtection="0">
      <alignment vertical="center"/>
    </xf>
    <xf numFmtId="4" fontId="63" fillId="2" borderId="44" applyNumberFormat="0" applyProtection="0">
      <alignment horizontal="left" vertical="center" indent="1"/>
    </xf>
    <xf numFmtId="4" fontId="63" fillId="2" borderId="44" applyNumberFormat="0" applyProtection="0">
      <alignment horizontal="left" vertical="center" indent="1"/>
    </xf>
    <xf numFmtId="0" fontId="6" fillId="9" borderId="44" applyNumberFormat="0" applyProtection="0">
      <alignment horizontal="left" vertical="center" indent="1"/>
    </xf>
    <xf numFmtId="4" fontId="63" fillId="10" borderId="44" applyNumberFormat="0" applyProtection="0">
      <alignment horizontal="right" vertical="center"/>
    </xf>
    <xf numFmtId="4" fontId="63" fillId="11" borderId="44" applyNumberFormat="0" applyProtection="0">
      <alignment horizontal="right" vertical="center"/>
    </xf>
    <xf numFmtId="4" fontId="63" fillId="12" borderId="44" applyNumberFormat="0" applyProtection="0">
      <alignment horizontal="right" vertical="center"/>
    </xf>
    <xf numFmtId="4" fontId="63" fillId="13" borderId="44" applyNumberFormat="0" applyProtection="0">
      <alignment horizontal="right" vertical="center"/>
    </xf>
    <xf numFmtId="4" fontId="63" fillId="14" borderId="44" applyNumberFormat="0" applyProtection="0">
      <alignment horizontal="right" vertical="center"/>
    </xf>
    <xf numFmtId="4" fontId="63" fillId="15" borderId="44" applyNumberFormat="0" applyProtection="0">
      <alignment horizontal="right" vertical="center"/>
    </xf>
    <xf numFmtId="4" fontId="63" fillId="16" borderId="44" applyNumberFormat="0" applyProtection="0">
      <alignment horizontal="right" vertical="center"/>
    </xf>
    <xf numFmtId="4" fontId="63" fillId="17" borderId="44" applyNumberFormat="0" applyProtection="0">
      <alignment horizontal="right" vertical="center"/>
    </xf>
    <xf numFmtId="4" fontId="63" fillId="18" borderId="44" applyNumberFormat="0" applyProtection="0">
      <alignment horizontal="right" vertical="center"/>
    </xf>
    <xf numFmtId="4" fontId="65" fillId="19" borderId="44" applyNumberFormat="0" applyProtection="0">
      <alignment horizontal="left" vertical="center" indent="1"/>
    </xf>
    <xf numFmtId="4" fontId="63" fillId="20" borderId="45" applyNumberFormat="0" applyProtection="0">
      <alignment horizontal="left" vertical="center" indent="1"/>
    </xf>
    <xf numFmtId="4" fontId="66" fillId="21" borderId="0" applyNumberFormat="0" applyProtection="0">
      <alignment horizontal="left" vertical="center" indent="1"/>
    </xf>
    <xf numFmtId="0" fontId="6" fillId="9" borderId="44" applyNumberFormat="0" applyProtection="0">
      <alignment horizontal="left" vertical="center" indent="1"/>
    </xf>
    <xf numFmtId="4" fontId="67" fillId="20" borderId="44" applyNumberFormat="0" applyProtection="0">
      <alignment horizontal="left" vertical="center" indent="1"/>
    </xf>
    <xf numFmtId="4" fontId="67" fillId="22" borderId="44" applyNumberFormat="0" applyProtection="0">
      <alignment horizontal="left" vertical="center" indent="1"/>
    </xf>
    <xf numFmtId="0" fontId="6" fillId="22" borderId="44" applyNumberFormat="0" applyProtection="0">
      <alignment horizontal="left" vertical="center" indent="1"/>
    </xf>
    <xf numFmtId="0" fontId="6" fillId="22" borderId="44" applyNumberFormat="0" applyProtection="0">
      <alignment horizontal="left" vertical="center" indent="1"/>
    </xf>
    <xf numFmtId="0" fontId="6" fillId="23" borderId="44" applyNumberFormat="0" applyProtection="0">
      <alignment horizontal="left" vertical="center" indent="1"/>
    </xf>
    <xf numFmtId="0" fontId="6" fillId="23" borderId="44" applyNumberFormat="0" applyProtection="0">
      <alignment horizontal="left" vertical="center" indent="1"/>
    </xf>
    <xf numFmtId="0" fontId="6" fillId="7" borderId="44" applyNumberFormat="0" applyProtection="0">
      <alignment horizontal="left" vertical="center" indent="1"/>
    </xf>
    <xf numFmtId="0" fontId="6" fillId="7" borderId="44" applyNumberFormat="0" applyProtection="0">
      <alignment horizontal="left" vertical="center" indent="1"/>
    </xf>
    <xf numFmtId="0" fontId="6" fillId="9" borderId="44" applyNumberFormat="0" applyProtection="0">
      <alignment horizontal="left" vertical="center" indent="1"/>
    </xf>
    <xf numFmtId="0" fontId="6" fillId="9" borderId="44" applyNumberFormat="0" applyProtection="0">
      <alignment horizontal="left" vertical="center" indent="1"/>
    </xf>
    <xf numFmtId="0" fontId="1" fillId="0" borderId="0"/>
    <xf numFmtId="4" fontId="63" fillId="24" borderId="44" applyNumberFormat="0" applyProtection="0">
      <alignment vertical="center"/>
    </xf>
    <xf numFmtId="4" fontId="64" fillId="24" borderId="44" applyNumberFormat="0" applyProtection="0">
      <alignment vertical="center"/>
    </xf>
    <xf numFmtId="4" fontId="63" fillId="24" borderId="44" applyNumberFormat="0" applyProtection="0">
      <alignment horizontal="left" vertical="center" indent="1"/>
    </xf>
    <xf numFmtId="4" fontId="63" fillId="24" borderId="44" applyNumberFormat="0" applyProtection="0">
      <alignment horizontal="left" vertical="center" indent="1"/>
    </xf>
    <xf numFmtId="4" fontId="63" fillId="20" borderId="44" applyNumberFormat="0" applyProtection="0">
      <alignment horizontal="right" vertical="center"/>
    </xf>
    <xf numFmtId="4" fontId="64" fillId="20" borderId="44" applyNumberFormat="0" applyProtection="0">
      <alignment horizontal="right" vertical="center"/>
    </xf>
    <xf numFmtId="0" fontId="6" fillId="9" borderId="44" applyNumberFormat="0" applyProtection="0">
      <alignment horizontal="left" vertical="center" indent="1"/>
    </xf>
    <xf numFmtId="0" fontId="6" fillId="9" borderId="44" applyNumberFormat="0" applyProtection="0">
      <alignment horizontal="left" vertical="center" indent="1"/>
    </xf>
    <xf numFmtId="0" fontId="68" fillId="0" borderId="0"/>
    <xf numFmtId="4" fontId="69" fillId="20" borderId="44" applyNumberFormat="0" applyProtection="0">
      <alignment horizontal="right" vertical="center"/>
    </xf>
    <xf numFmtId="170" fontId="70" fillId="25" borderId="0">
      <alignment horizontal="right" vertical="top"/>
    </xf>
    <xf numFmtId="0" fontId="49" fillId="0" borderId="46" applyNumberFormat="0" applyFont="0" applyFill="0" applyAlignment="0" applyProtection="0"/>
    <xf numFmtId="172" fontId="48" fillId="0" borderId="43">
      <protection locked="0"/>
    </xf>
    <xf numFmtId="172" fontId="50" fillId="8" borderId="43"/>
    <xf numFmtId="4" fontId="3" fillId="2" borderId="13" applyBorder="0">
      <alignment horizontal="right"/>
    </xf>
    <xf numFmtId="49" fontId="71" fillId="0" borderId="0" applyBorder="0">
      <alignment vertical="center"/>
    </xf>
    <xf numFmtId="3" fontId="50" fillId="0" borderId="13" applyBorder="0">
      <alignment vertical="center"/>
    </xf>
    <xf numFmtId="0" fontId="72" fillId="0" borderId="0">
      <alignment horizontal="center" vertical="top" wrapText="1"/>
    </xf>
    <xf numFmtId="0" fontId="5" fillId="0" borderId="0">
      <alignment horizontal="center" vertical="center" wrapText="1"/>
    </xf>
    <xf numFmtId="0" fontId="73" fillId="4" borderId="0" applyFill="0">
      <alignment wrapText="1"/>
    </xf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4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67" fontId="77" fillId="2" borderId="47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4" fillId="0" borderId="0"/>
    <xf numFmtId="170" fontId="41" fillId="0" borderId="0">
      <alignment vertical="top"/>
    </xf>
    <xf numFmtId="3" fontId="78" fillId="0" borderId="0"/>
    <xf numFmtId="49" fontId="73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" fontId="3" fillId="4" borderId="0" applyBorder="0">
      <alignment horizontal="right"/>
    </xf>
    <xf numFmtId="4" fontId="3" fillId="4" borderId="0" applyBorder="0">
      <alignment horizontal="right"/>
    </xf>
    <xf numFmtId="4" fontId="3" fillId="26" borderId="48" applyBorder="0">
      <alignment horizontal="right"/>
    </xf>
    <xf numFmtId="4" fontId="3" fillId="4" borderId="13" applyFont="0" applyBorder="0">
      <alignment horizontal="right"/>
    </xf>
    <xf numFmtId="165" fontId="1" fillId="0" borderId="13" applyFont="0" applyFill="0" applyBorder="0" applyProtection="0">
      <alignment horizontal="center" vertical="center"/>
    </xf>
    <xf numFmtId="171" fontId="45" fillId="0" borderId="0">
      <protection locked="0"/>
    </xf>
    <xf numFmtId="0" fontId="48" fillId="0" borderId="13" applyBorder="0">
      <alignment horizontal="center" vertical="center" wrapText="1"/>
    </xf>
  </cellStyleXfs>
  <cellXfs count="222">
    <xf numFmtId="0" fontId="0" fillId="0" borderId="0" xfId="0"/>
    <xf numFmtId="49" fontId="2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49" fontId="3" fillId="0" borderId="0" xfId="2">
      <alignment vertical="top"/>
    </xf>
    <xf numFmtId="0" fontId="1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6" fillId="0" borderId="0" xfId="1" applyFont="1"/>
    <xf numFmtId="49" fontId="3" fillId="0" borderId="0" xfId="2" applyFill="1">
      <alignment vertical="top"/>
    </xf>
    <xf numFmtId="0" fontId="1" fillId="0" borderId="0" xfId="1" applyFill="1"/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6" fillId="0" borderId="2" xfId="1" applyFont="1" applyBorder="1" applyAlignment="1"/>
    <xf numFmtId="49" fontId="3" fillId="0" borderId="0" xfId="2" applyFill="1" applyBorder="1">
      <alignment vertical="top"/>
    </xf>
    <xf numFmtId="0" fontId="1" fillId="0" borderId="0" xfId="1" applyFill="1" applyBorder="1"/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0" fontId="13" fillId="0" borderId="0" xfId="1" applyFont="1"/>
    <xf numFmtId="49" fontId="10" fillId="0" borderId="12" xfId="4" applyNumberFormat="1" applyFont="1" applyBorder="1" applyAlignment="1">
      <alignment horizontal="left" vertical="center" wrapText="1"/>
    </xf>
    <xf numFmtId="49" fontId="10" fillId="0" borderId="9" xfId="4" applyNumberFormat="1" applyFont="1" applyBorder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 applyProtection="1">
      <alignment horizontal="center" vertical="center"/>
      <protection locked="0"/>
    </xf>
    <xf numFmtId="164" fontId="15" fillId="2" borderId="14" xfId="5" applyNumberFormat="1" applyFont="1" applyFill="1" applyBorder="1" applyAlignment="1" applyProtection="1">
      <alignment horizontal="center" vertical="center"/>
      <protection locked="0"/>
    </xf>
    <xf numFmtId="164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0" fillId="0" borderId="16" xfId="4" applyNumberFormat="1" applyFont="1" applyBorder="1" applyAlignment="1">
      <alignment horizontal="left" vertical="center" wrapText="1"/>
    </xf>
    <xf numFmtId="49" fontId="10" fillId="0" borderId="14" xfId="4" applyNumberFormat="1" applyFont="1" applyBorder="1" applyAlignment="1">
      <alignment horizontal="left" vertical="center" wrapText="1"/>
    </xf>
    <xf numFmtId="0" fontId="15" fillId="0" borderId="16" xfId="1" applyFont="1" applyFill="1" applyBorder="1" applyAlignment="1">
      <alignment horizontal="center" vertical="center"/>
    </xf>
    <xf numFmtId="9" fontId="15" fillId="2" borderId="14" xfId="1" applyNumberFormat="1" applyFont="1" applyFill="1" applyBorder="1" applyAlignment="1" applyProtection="1">
      <alignment horizontal="center" vertical="center"/>
      <protection locked="0"/>
    </xf>
    <xf numFmtId="164" fontId="11" fillId="0" borderId="0" xfId="1" applyNumberFormat="1" applyFont="1" applyFill="1" applyBorder="1" applyAlignment="1" applyProtection="1">
      <alignment horizontal="center" vertical="center"/>
      <protection locked="0"/>
    </xf>
    <xf numFmtId="165" fontId="15" fillId="2" borderId="13" xfId="1" applyNumberFormat="1" applyFont="1" applyFill="1" applyBorder="1" applyAlignment="1" applyProtection="1">
      <alignment horizontal="center" vertical="center"/>
      <protection locked="0"/>
    </xf>
    <xf numFmtId="165" fontId="15" fillId="2" borderId="14" xfId="1" applyNumberFormat="1" applyFont="1" applyFill="1" applyBorder="1" applyAlignment="1" applyProtection="1">
      <alignment horizontal="center" vertical="center"/>
      <protection locked="0"/>
    </xf>
    <xf numFmtId="4" fontId="11" fillId="0" borderId="0" xfId="1" applyNumberFormat="1" applyFont="1" applyFill="1" applyBorder="1" applyAlignment="1" applyProtection="1">
      <alignment horizontal="center" vertical="center"/>
      <protection locked="0"/>
    </xf>
    <xf numFmtId="10" fontId="15" fillId="4" borderId="14" xfId="5" applyNumberFormat="1" applyFont="1" applyFill="1" applyBorder="1" applyAlignment="1">
      <alignment horizontal="center" vertical="center"/>
    </xf>
    <xf numFmtId="10" fontId="11" fillId="0" borderId="0" xfId="5" applyNumberFormat="1" applyFont="1" applyFill="1" applyBorder="1" applyAlignment="1">
      <alignment horizontal="center" vertical="center"/>
    </xf>
    <xf numFmtId="0" fontId="10" fillId="0" borderId="21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left" vertical="center" wrapText="1"/>
    </xf>
    <xf numFmtId="0" fontId="15" fillId="0" borderId="21" xfId="1" applyFont="1" applyFill="1" applyBorder="1" applyAlignment="1">
      <alignment horizontal="center" vertical="center"/>
    </xf>
    <xf numFmtId="0" fontId="15" fillId="2" borderId="23" xfId="1" applyFont="1" applyFill="1" applyBorder="1" applyAlignment="1" applyProtection="1">
      <alignment horizontal="center" vertical="center" wrapText="1"/>
      <protection locked="0"/>
    </xf>
    <xf numFmtId="164" fontId="15" fillId="2" borderId="22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6" fillId="4" borderId="25" xfId="1" applyFont="1" applyFill="1" applyBorder="1" applyAlignment="1">
      <alignment horizontal="left" vertical="center"/>
    </xf>
    <xf numFmtId="0" fontId="16" fillId="4" borderId="26" xfId="1" applyFont="1" applyFill="1" applyBorder="1" applyAlignment="1">
      <alignment horizontal="left" vertical="center"/>
    </xf>
    <xf numFmtId="0" fontId="17" fillId="0" borderId="25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166" fontId="16" fillId="0" borderId="26" xfId="1" applyNumberFormat="1" applyFont="1" applyFill="1" applyBorder="1" applyAlignment="1">
      <alignment horizontal="centerContinuous" vertical="center" wrapText="1"/>
    </xf>
    <xf numFmtId="166" fontId="18" fillId="0" borderId="0" xfId="1" applyNumberFormat="1" applyFont="1" applyFill="1" applyBorder="1" applyAlignment="1">
      <alignment horizontal="centerContinuous" vertical="center" wrapText="1"/>
    </xf>
    <xf numFmtId="0" fontId="8" fillId="0" borderId="0" xfId="1" applyFont="1" applyBorder="1"/>
    <xf numFmtId="10" fontId="8" fillId="0" borderId="0" xfId="1" applyNumberFormat="1" applyFont="1" applyBorder="1"/>
    <xf numFmtId="49" fontId="20" fillId="0" borderId="0" xfId="2" applyFont="1" applyFill="1" applyBorder="1">
      <alignment vertical="top"/>
    </xf>
    <xf numFmtId="0" fontId="13" fillId="0" borderId="0" xfId="1" applyFont="1" applyFill="1"/>
    <xf numFmtId="0" fontId="21" fillId="0" borderId="28" xfId="1" applyFont="1" applyFill="1" applyBorder="1" applyAlignment="1">
      <alignment vertical="top"/>
    </xf>
    <xf numFmtId="0" fontId="21" fillId="0" borderId="0" xfId="1" applyFont="1" applyFill="1" applyBorder="1" applyAlignment="1">
      <alignment vertical="top"/>
    </xf>
    <xf numFmtId="49" fontId="10" fillId="0" borderId="11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3" borderId="26" xfId="3" applyFont="1" applyFill="1" applyBorder="1" applyAlignment="1">
      <alignment horizontal="center" vertical="center" wrapText="1"/>
    </xf>
    <xf numFmtId="0" fontId="10" fillId="3" borderId="11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49" fontId="8" fillId="0" borderId="30" xfId="1" applyNumberFormat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left" vertical="center" wrapText="1"/>
    </xf>
    <xf numFmtId="0" fontId="17" fillId="0" borderId="30" xfId="1" applyFont="1" applyFill="1" applyBorder="1" applyAlignment="1">
      <alignment horizontal="center" vertical="center" wrapText="1"/>
    </xf>
    <xf numFmtId="165" fontId="17" fillId="4" borderId="8" xfId="6" applyNumberFormat="1" applyFont="1" applyFill="1" applyBorder="1" applyAlignment="1">
      <alignment horizontal="right" vertical="center"/>
    </xf>
    <xf numFmtId="165" fontId="17" fillId="4" borderId="9" xfId="6" applyNumberFormat="1" applyFont="1" applyFill="1" applyBorder="1" applyAlignment="1">
      <alignment horizontal="right" vertical="center"/>
    </xf>
    <xf numFmtId="2" fontId="8" fillId="3" borderId="32" xfId="6" applyNumberFormat="1" applyFont="1" applyFill="1" applyBorder="1" applyAlignment="1">
      <alignment horizontal="center" vertical="center"/>
    </xf>
    <xf numFmtId="2" fontId="19" fillId="0" borderId="0" xfId="6" applyNumberFormat="1" applyFont="1" applyFill="1" applyBorder="1" applyAlignment="1">
      <alignment horizontal="center" vertical="center"/>
    </xf>
    <xf numFmtId="49" fontId="8" fillId="0" borderId="20" xfId="1" applyNumberFormat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horizontal="center" vertical="center" wrapText="1"/>
    </xf>
    <xf numFmtId="165" fontId="17" fillId="2" borderId="34" xfId="6" applyNumberFormat="1" applyFont="1" applyFill="1" applyBorder="1" applyAlignment="1" applyProtection="1">
      <alignment horizontal="right" vertical="center"/>
      <protection locked="0"/>
    </xf>
    <xf numFmtId="165" fontId="17" fillId="2" borderId="14" xfId="6" applyNumberFormat="1" applyFont="1" applyFill="1" applyBorder="1" applyAlignment="1" applyProtection="1">
      <alignment horizontal="right" vertical="center"/>
      <protection locked="0"/>
    </xf>
    <xf numFmtId="2" fontId="8" fillId="0" borderId="20" xfId="6" applyNumberFormat="1" applyFont="1" applyFill="1" applyBorder="1" applyAlignment="1" applyProtection="1">
      <alignment horizontal="center" vertical="center"/>
      <protection locked="0"/>
    </xf>
    <xf numFmtId="167" fontId="8" fillId="3" borderId="20" xfId="6" applyNumberFormat="1" applyFont="1" applyFill="1" applyBorder="1" applyAlignment="1" applyProtection="1">
      <alignment horizontal="center" vertical="center"/>
      <protection locked="0"/>
    </xf>
    <xf numFmtId="167" fontId="8" fillId="0" borderId="20" xfId="6" applyNumberFormat="1" applyFont="1" applyFill="1" applyBorder="1" applyAlignment="1" applyProtection="1">
      <alignment horizontal="center" vertical="center"/>
      <protection locked="0"/>
    </xf>
    <xf numFmtId="2" fontId="8" fillId="3" borderId="20" xfId="6" applyNumberFormat="1" applyFont="1" applyFill="1" applyBorder="1" applyAlignment="1" applyProtection="1">
      <alignment horizontal="center" vertical="center"/>
      <protection locked="0"/>
    </xf>
    <xf numFmtId="49" fontId="17" fillId="0" borderId="18" xfId="1" applyNumberFormat="1" applyFont="1" applyFill="1" applyBorder="1" applyAlignment="1">
      <alignment horizontal="right" vertical="center"/>
    </xf>
    <xf numFmtId="0" fontId="17" fillId="0" borderId="35" xfId="1" applyFont="1" applyFill="1" applyBorder="1" applyAlignment="1">
      <alignment vertical="center" wrapText="1"/>
    </xf>
    <xf numFmtId="0" fontId="17" fillId="0" borderId="18" xfId="1" applyFont="1" applyFill="1" applyBorder="1" applyAlignment="1">
      <alignment horizontal="center" vertical="center" wrapText="1"/>
    </xf>
    <xf numFmtId="165" fontId="17" fillId="0" borderId="36" xfId="6" applyNumberFormat="1" applyFont="1" applyFill="1" applyBorder="1" applyAlignment="1" applyProtection="1">
      <alignment horizontal="right" vertical="center"/>
      <protection locked="0"/>
    </xf>
    <xf numFmtId="165" fontId="17" fillId="0" borderId="22" xfId="6" applyNumberFormat="1" applyFont="1" applyFill="1" applyBorder="1" applyAlignment="1" applyProtection="1">
      <alignment horizontal="right" vertical="center"/>
      <protection locked="0"/>
    </xf>
    <xf numFmtId="167" fontId="17" fillId="0" borderId="24" xfId="6" applyNumberFormat="1" applyFont="1" applyFill="1" applyBorder="1" applyAlignment="1">
      <alignment horizontal="center" vertical="center"/>
    </xf>
    <xf numFmtId="2" fontId="22" fillId="0" borderId="0" xfId="6" applyNumberFormat="1" applyFont="1" applyFill="1" applyBorder="1" applyAlignment="1">
      <alignment horizontal="center" vertical="center"/>
    </xf>
    <xf numFmtId="49" fontId="23" fillId="4" borderId="11" xfId="1" applyNumberFormat="1" applyFont="1" applyFill="1" applyBorder="1" applyAlignment="1">
      <alignment horizontal="right" vertical="center"/>
    </xf>
    <xf numFmtId="0" fontId="23" fillId="4" borderId="2" xfId="1" applyFont="1" applyFill="1" applyBorder="1" applyAlignment="1">
      <alignment vertical="center" wrapText="1"/>
    </xf>
    <xf numFmtId="0" fontId="23" fillId="0" borderId="11" xfId="1" applyFont="1" applyFill="1" applyBorder="1" applyAlignment="1">
      <alignment horizontal="center" vertical="center" wrapText="1"/>
    </xf>
    <xf numFmtId="165" fontId="23" fillId="4" borderId="29" xfId="6" applyNumberFormat="1" applyFont="1" applyFill="1" applyBorder="1" applyAlignment="1">
      <alignment horizontal="right" vertical="center"/>
    </xf>
    <xf numFmtId="165" fontId="23" fillId="4" borderId="26" xfId="6" applyNumberFormat="1" applyFont="1" applyFill="1" applyBorder="1" applyAlignment="1">
      <alignment horizontal="right" vertical="center"/>
    </xf>
    <xf numFmtId="2" fontId="24" fillId="0" borderId="0" xfId="6" applyNumberFormat="1" applyFont="1" applyFill="1" applyBorder="1" applyAlignment="1">
      <alignment horizontal="center" vertical="center"/>
    </xf>
    <xf numFmtId="49" fontId="17" fillId="0" borderId="28" xfId="2" applyFont="1" applyBorder="1">
      <alignment vertical="top"/>
    </xf>
    <xf numFmtId="49" fontId="17" fillId="0" borderId="0" xfId="2" applyFont="1" applyBorder="1">
      <alignment vertical="top"/>
    </xf>
    <xf numFmtId="167" fontId="17" fillId="0" borderId="0" xfId="2" applyNumberFormat="1" applyFont="1" applyBorder="1">
      <alignment vertical="top"/>
    </xf>
    <xf numFmtId="49" fontId="20" fillId="0" borderId="0" xfId="2" applyFont="1" applyBorder="1">
      <alignment vertical="top"/>
    </xf>
    <xf numFmtId="0" fontId="12" fillId="0" borderId="0" xfId="1" applyFont="1" applyBorder="1"/>
    <xf numFmtId="0" fontId="21" fillId="0" borderId="1" xfId="1" applyFont="1" applyFill="1" applyBorder="1" applyAlignment="1">
      <alignment vertical="top"/>
    </xf>
    <xf numFmtId="0" fontId="8" fillId="0" borderId="1" xfId="1" applyFont="1" applyBorder="1" applyAlignment="1"/>
    <xf numFmtId="0" fontId="8" fillId="0" borderId="2" xfId="1" applyFont="1" applyBorder="1" applyAlignment="1"/>
    <xf numFmtId="167" fontId="8" fillId="0" borderId="2" xfId="1" applyNumberFormat="1" applyFont="1" applyBorder="1" applyAlignment="1"/>
    <xf numFmtId="49" fontId="10" fillId="0" borderId="10" xfId="3" applyNumberFormat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/>
    </xf>
    <xf numFmtId="0" fontId="10" fillId="3" borderId="38" xfId="3" applyFont="1" applyFill="1" applyBorder="1" applyAlignment="1">
      <alignment horizontal="center" vertical="center" wrapText="1"/>
    </xf>
    <xf numFmtId="167" fontId="10" fillId="3" borderId="7" xfId="3" applyNumberFormat="1" applyFont="1" applyFill="1" applyBorder="1" applyAlignment="1">
      <alignment horizontal="center" vertical="center" wrapText="1"/>
    </xf>
    <xf numFmtId="49" fontId="17" fillId="0" borderId="15" xfId="3" applyNumberFormat="1" applyFont="1" applyFill="1" applyBorder="1" applyAlignment="1">
      <alignment horizontal="center" vertical="center" wrapText="1"/>
    </xf>
    <xf numFmtId="0" fontId="8" fillId="0" borderId="30" xfId="3" applyFont="1" applyFill="1" applyBorder="1" applyAlignment="1">
      <alignment horizontal="left" vertical="center" wrapText="1"/>
    </xf>
    <xf numFmtId="0" fontId="17" fillId="0" borderId="30" xfId="3" applyFont="1" applyFill="1" applyBorder="1" applyAlignment="1">
      <alignment horizontal="center" vertical="center" wrapText="1"/>
    </xf>
    <xf numFmtId="165" fontId="17" fillId="4" borderId="8" xfId="3" applyNumberFormat="1" applyFont="1" applyFill="1" applyBorder="1" applyAlignment="1" applyProtection="1">
      <alignment horizontal="right" vertical="center" wrapText="1"/>
      <protection locked="0"/>
    </xf>
    <xf numFmtId="165" fontId="17" fillId="4" borderId="39" xfId="3" applyNumberFormat="1" applyFont="1" applyFill="1" applyBorder="1" applyAlignment="1" applyProtection="1">
      <alignment horizontal="right" vertical="center" wrapText="1"/>
      <protection locked="0"/>
    </xf>
    <xf numFmtId="167" fontId="8" fillId="0" borderId="32" xfId="3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3" applyNumberFormat="1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left" vertical="center" wrapText="1"/>
    </xf>
    <xf numFmtId="0" fontId="17" fillId="0" borderId="20" xfId="3" applyFont="1" applyFill="1" applyBorder="1" applyAlignment="1">
      <alignment horizontal="center" vertical="center" wrapText="1"/>
    </xf>
    <xf numFmtId="165" fontId="17" fillId="4" borderId="34" xfId="3" applyNumberFormat="1" applyFont="1" applyFill="1" applyBorder="1" applyAlignment="1" applyProtection="1">
      <alignment horizontal="right" vertical="center" wrapText="1"/>
      <protection locked="0"/>
    </xf>
    <xf numFmtId="165" fontId="17" fillId="4" borderId="13" xfId="3" applyNumberFormat="1" applyFont="1" applyFill="1" applyBorder="1" applyAlignment="1" applyProtection="1">
      <alignment horizontal="right" vertical="center" wrapText="1"/>
      <protection locked="0"/>
    </xf>
    <xf numFmtId="2" fontId="8" fillId="0" borderId="20" xfId="3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1" applyNumberFormat="1" applyFont="1" applyFill="1" applyBorder="1" applyAlignment="1">
      <alignment horizontal="center"/>
    </xf>
    <xf numFmtId="165" fontId="17" fillId="4" borderId="34" xfId="7" applyNumberFormat="1" applyFont="1" applyFill="1" applyBorder="1" applyProtection="1">
      <alignment horizontal="right"/>
      <protection locked="0"/>
    </xf>
    <xf numFmtId="165" fontId="17" fillId="4" borderId="13" xfId="7" applyNumberFormat="1" applyFont="1" applyFill="1" applyBorder="1" applyProtection="1">
      <alignment horizontal="right"/>
      <protection locked="0"/>
    </xf>
    <xf numFmtId="2" fontId="8" fillId="0" borderId="20" xfId="7" applyNumberFormat="1" applyFont="1" applyFill="1" applyBorder="1" applyAlignment="1" applyProtection="1">
      <alignment horizontal="center"/>
      <protection locked="0"/>
    </xf>
    <xf numFmtId="2" fontId="19" fillId="0" borderId="0" xfId="7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vertical="center" wrapText="1"/>
    </xf>
    <xf numFmtId="2" fontId="8" fillId="3" borderId="20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horizontal="center"/>
    </xf>
    <xf numFmtId="0" fontId="8" fillId="0" borderId="19" xfId="1" applyFont="1" applyFill="1" applyBorder="1"/>
    <xf numFmtId="0" fontId="8" fillId="0" borderId="19" xfId="1" applyFont="1" applyFill="1" applyBorder="1" applyAlignment="1">
      <alignment vertical="center"/>
    </xf>
    <xf numFmtId="2" fontId="8" fillId="0" borderId="19" xfId="1" applyNumberFormat="1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vertical="top" wrapText="1"/>
    </xf>
    <xf numFmtId="165" fontId="17" fillId="4" borderId="34" xfId="7" applyNumberFormat="1" applyFont="1" applyFill="1" applyBorder="1">
      <alignment horizontal="right"/>
    </xf>
    <xf numFmtId="165" fontId="17" fillId="4" borderId="13" xfId="7" applyNumberFormat="1" applyFont="1" applyFill="1" applyBorder="1">
      <alignment horizontal="right"/>
    </xf>
    <xf numFmtId="2" fontId="8" fillId="3" borderId="20" xfId="7" applyNumberFormat="1" applyFont="1" applyFill="1" applyBorder="1" applyAlignment="1">
      <alignment horizontal="center"/>
    </xf>
    <xf numFmtId="0" fontId="25" fillId="0" borderId="20" xfId="1" applyFont="1" applyFill="1" applyBorder="1" applyAlignment="1">
      <alignment horizontal="left" vertical="top" wrapText="1" indent="1"/>
    </xf>
    <xf numFmtId="2" fontId="19" fillId="0" borderId="0" xfId="7" applyNumberFormat="1" applyFont="1" applyFill="1" applyBorder="1" applyAlignment="1" applyProtection="1">
      <alignment horizontal="center"/>
      <protection locked="0"/>
    </xf>
    <xf numFmtId="2" fontId="8" fillId="3" borderId="20" xfId="7" applyNumberFormat="1" applyFont="1" applyFill="1" applyBorder="1" applyAlignment="1" applyProtection="1">
      <alignment horizontal="center"/>
      <protection locked="0"/>
    </xf>
    <xf numFmtId="0" fontId="8" fillId="0" borderId="17" xfId="1" applyFont="1" applyFill="1" applyBorder="1" applyAlignment="1">
      <alignment horizontal="center"/>
    </xf>
    <xf numFmtId="0" fontId="8" fillId="0" borderId="20" xfId="1" applyFont="1" applyFill="1" applyBorder="1"/>
    <xf numFmtId="2" fontId="8" fillId="3" borderId="19" xfId="1" applyNumberFormat="1" applyFont="1" applyFill="1" applyBorder="1" applyAlignment="1">
      <alignment horizontal="center"/>
    </xf>
    <xf numFmtId="49" fontId="17" fillId="0" borderId="40" xfId="1" applyNumberFormat="1" applyFont="1" applyFill="1" applyBorder="1" applyAlignment="1">
      <alignment horizontal="center"/>
    </xf>
    <xf numFmtId="0" fontId="8" fillId="0" borderId="24" xfId="1" applyFont="1" applyFill="1" applyBorder="1" applyAlignment="1">
      <alignment vertical="top" wrapText="1"/>
    </xf>
    <xf numFmtId="0" fontId="17" fillId="3" borderId="24" xfId="1" applyFont="1" applyFill="1" applyBorder="1" applyAlignment="1">
      <alignment horizontal="center" vertical="center" wrapText="1"/>
    </xf>
    <xf numFmtId="165" fontId="17" fillId="4" borderId="36" xfId="6" applyNumberFormat="1" applyFont="1" applyFill="1" applyBorder="1" applyProtection="1">
      <alignment horizontal="right"/>
      <protection locked="0"/>
    </xf>
    <xf numFmtId="165" fontId="17" fillId="4" borderId="23" xfId="6" applyNumberFormat="1" applyFont="1" applyFill="1" applyBorder="1" applyProtection="1">
      <alignment horizontal="right"/>
      <protection locked="0"/>
    </xf>
    <xf numFmtId="2" fontId="8" fillId="3" borderId="24" xfId="6" applyNumberFormat="1" applyFont="1" applyFill="1" applyBorder="1" applyAlignment="1" applyProtection="1">
      <alignment horizontal="center"/>
      <protection locked="0"/>
    </xf>
    <xf numFmtId="2" fontId="19" fillId="0" borderId="0" xfId="6" applyNumberFormat="1" applyFont="1" applyFill="1" applyBorder="1" applyAlignment="1" applyProtection="1">
      <alignment horizontal="center"/>
      <protection locked="0"/>
    </xf>
    <xf numFmtId="49" fontId="23" fillId="4" borderId="10" xfId="1" applyNumberFormat="1" applyFont="1" applyFill="1" applyBorder="1" applyAlignment="1">
      <alignment horizontal="right" vertical="center"/>
    </xf>
    <xf numFmtId="0" fontId="23" fillId="4" borderId="11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horizontal="center" vertical="center" wrapText="1"/>
    </xf>
    <xf numFmtId="165" fontId="10" fillId="0" borderId="29" xfId="6" applyNumberFormat="1" applyFont="1" applyFill="1" applyBorder="1" applyAlignment="1">
      <alignment horizontal="right" vertical="center"/>
    </xf>
    <xf numFmtId="165" fontId="10" fillId="0" borderId="26" xfId="6" applyNumberFormat="1" applyFont="1" applyFill="1" applyBorder="1" applyAlignment="1">
      <alignment horizontal="right" vertical="center"/>
    </xf>
    <xf numFmtId="2" fontId="10" fillId="0" borderId="11" xfId="6" applyNumberFormat="1" applyFont="1" applyFill="1" applyBorder="1" applyAlignment="1">
      <alignment horizontal="center" vertical="center"/>
    </xf>
    <xf numFmtId="2" fontId="11" fillId="0" borderId="0" xfId="6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2" fontId="8" fillId="0" borderId="11" xfId="1" applyNumberFormat="1" applyFont="1" applyBorder="1"/>
    <xf numFmtId="2" fontId="19" fillId="0" borderId="0" xfId="1" applyNumberFormat="1" applyFont="1" applyFill="1" applyBorder="1"/>
    <xf numFmtId="0" fontId="26" fillId="4" borderId="1" xfId="1" applyFont="1" applyFill="1" applyBorder="1" applyAlignment="1">
      <alignment horizontal="center" vertical="center" wrapText="1"/>
    </xf>
    <xf numFmtId="0" fontId="26" fillId="4" borderId="3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165" fontId="26" fillId="5" borderId="25" xfId="6" applyNumberFormat="1" applyFont="1" applyFill="1" applyBorder="1" applyAlignment="1">
      <alignment horizontal="right" vertical="center"/>
    </xf>
    <xf numFmtId="165" fontId="26" fillId="5" borderId="27" xfId="6" applyNumberFormat="1" applyFont="1" applyFill="1" applyBorder="1" applyAlignment="1">
      <alignment horizontal="right" vertical="center"/>
    </xf>
    <xf numFmtId="2" fontId="26" fillId="6" borderId="11" xfId="6" applyNumberFormat="1" applyFont="1" applyFill="1" applyBorder="1" applyAlignment="1">
      <alignment horizontal="center" vertical="center"/>
    </xf>
    <xf numFmtId="2" fontId="27" fillId="0" borderId="0" xfId="6" applyNumberFormat="1" applyFont="1" applyFill="1" applyBorder="1" applyAlignment="1">
      <alignment horizontal="center" vertical="center"/>
    </xf>
    <xf numFmtId="49" fontId="28" fillId="0" borderId="0" xfId="2" applyFont="1">
      <alignment vertical="top"/>
    </xf>
    <xf numFmtId="0" fontId="29" fillId="0" borderId="0" xfId="1" applyFont="1" applyBorder="1"/>
    <xf numFmtId="0" fontId="30" fillId="0" borderId="0" xfId="1" applyFont="1" applyBorder="1"/>
    <xf numFmtId="0" fontId="30" fillId="0" borderId="0" xfId="1" applyFont="1"/>
    <xf numFmtId="0" fontId="31" fillId="0" borderId="0" xfId="1" applyFont="1" applyAlignment="1">
      <alignment horizontal="center" wrapText="1"/>
    </xf>
    <xf numFmtId="49" fontId="32" fillId="0" borderId="0" xfId="3" applyNumberFormat="1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/>
    </xf>
    <xf numFmtId="165" fontId="30" fillId="0" borderId="0" xfId="1" applyNumberFormat="1" applyFont="1"/>
    <xf numFmtId="0" fontId="23" fillId="0" borderId="41" xfId="1" applyFont="1" applyBorder="1" applyAlignment="1">
      <alignment horizontal="center" vertical="center"/>
    </xf>
    <xf numFmtId="0" fontId="34" fillId="0" borderId="0" xfId="1" applyFont="1" applyAlignment="1">
      <alignment wrapText="1"/>
    </xf>
    <xf numFmtId="0" fontId="17" fillId="0" borderId="41" xfId="1" applyFont="1" applyFill="1" applyBorder="1" applyAlignment="1">
      <alignment horizontal="center" vertical="center" wrapText="1"/>
    </xf>
    <xf numFmtId="0" fontId="28" fillId="0" borderId="41" xfId="1" applyFont="1" applyFill="1" applyBorder="1" applyAlignment="1">
      <alignment horizontal="center" vertical="top" wrapText="1"/>
    </xf>
    <xf numFmtId="168" fontId="8" fillId="0" borderId="41" xfId="1" applyNumberFormat="1" applyFont="1" applyFill="1" applyBorder="1" applyAlignment="1">
      <alignment horizontal="center" vertical="center" wrapText="1"/>
    </xf>
    <xf numFmtId="168" fontId="19" fillId="0" borderId="0" xfId="1" applyNumberFormat="1" applyFont="1" applyFill="1" applyBorder="1" applyAlignment="1">
      <alignment horizontal="center" vertical="center" wrapText="1"/>
    </xf>
    <xf numFmtId="168" fontId="1" fillId="0" borderId="0" xfId="1" applyNumberFormat="1"/>
    <xf numFmtId="0" fontId="23" fillId="0" borderId="11" xfId="1" applyFont="1" applyBorder="1" applyAlignment="1">
      <alignment horizontal="center" vertical="center"/>
    </xf>
    <xf numFmtId="0" fontId="34" fillId="0" borderId="2" xfId="1" applyFont="1" applyBorder="1" applyAlignment="1">
      <alignment wrapText="1"/>
    </xf>
    <xf numFmtId="0" fontId="17" fillId="0" borderId="11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top" wrapText="1"/>
    </xf>
    <xf numFmtId="2" fontId="8" fillId="0" borderId="11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/>
    </xf>
    <xf numFmtId="0" fontId="16" fillId="4" borderId="2" xfId="1" applyFont="1" applyFill="1" applyBorder="1" applyAlignment="1">
      <alignment wrapText="1"/>
    </xf>
    <xf numFmtId="2" fontId="16" fillId="0" borderId="11" xfId="1" applyNumberFormat="1" applyFont="1" applyFill="1" applyBorder="1" applyAlignment="1">
      <alignment horizontal="center" vertical="top" wrapText="1"/>
    </xf>
    <xf numFmtId="2" fontId="18" fillId="0" borderId="0" xfId="1" applyNumberFormat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right"/>
    </xf>
    <xf numFmtId="0" fontId="28" fillId="0" borderId="0" xfId="1" applyFont="1" applyFill="1" applyBorder="1" applyAlignment="1">
      <alignment vertical="top" wrapText="1"/>
    </xf>
    <xf numFmtId="0" fontId="28" fillId="0" borderId="0" xfId="1" applyFont="1" applyFill="1" applyBorder="1" applyAlignment="1">
      <alignment horizontal="center" vertical="top" wrapText="1"/>
    </xf>
    <xf numFmtId="165" fontId="30" fillId="2" borderId="0" xfId="1" applyNumberFormat="1" applyFont="1" applyFill="1" applyBorder="1" applyProtection="1">
      <protection locked="0"/>
    </xf>
    <xf numFmtId="0" fontId="3" fillId="0" borderId="0" xfId="1" applyFont="1" applyBorder="1" applyAlignment="1">
      <alignment horizontal="right"/>
    </xf>
    <xf numFmtId="0" fontId="35" fillId="0" borderId="0" xfId="1" applyFont="1" applyFill="1" applyBorder="1" applyAlignment="1">
      <alignment horizontal="left" vertical="center" wrapText="1"/>
    </xf>
    <xf numFmtId="0" fontId="4" fillId="0" borderId="0" xfId="1" applyFont="1" applyBorder="1"/>
    <xf numFmtId="0" fontId="35" fillId="0" borderId="0" xfId="1" applyFont="1" applyFill="1" applyBorder="1" applyAlignment="1">
      <alignment horizontal="left" vertical="center" wrapText="1"/>
    </xf>
    <xf numFmtId="0" fontId="38" fillId="0" borderId="0" xfId="1" applyFont="1" applyAlignment="1">
      <alignment horizontal="left"/>
    </xf>
    <xf numFmtId="165" fontId="4" fillId="0" borderId="0" xfId="1" applyNumberFormat="1" applyFont="1" applyBorder="1"/>
    <xf numFmtId="0" fontId="39" fillId="0" borderId="0" xfId="1" applyFont="1" applyBorder="1"/>
    <xf numFmtId="0" fontId="40" fillId="0" borderId="0" xfId="1" applyFont="1" applyFill="1" applyBorder="1" applyAlignment="1">
      <alignment horizontal="center" vertical="center" wrapText="1"/>
    </xf>
    <xf numFmtId="165" fontId="39" fillId="4" borderId="0" xfId="1" applyNumberFormat="1" applyFont="1" applyFill="1" applyBorder="1"/>
    <xf numFmtId="0" fontId="1" fillId="0" borderId="0" xfId="1" applyBorder="1"/>
    <xf numFmtId="0" fontId="5" fillId="0" borderId="0" xfId="1" applyFont="1" applyAlignment="1">
      <alignment vertical="center"/>
    </xf>
    <xf numFmtId="2" fontId="36" fillId="0" borderId="0" xfId="1" applyNumberFormat="1" applyFont="1" applyAlignment="1">
      <alignment horizontal="right" vertical="center"/>
    </xf>
    <xf numFmtId="0" fontId="37" fillId="0" borderId="0" xfId="1" applyFont="1" applyAlignment="1">
      <alignment horizontal="center"/>
    </xf>
    <xf numFmtId="0" fontId="6" fillId="0" borderId="3" xfId="1" applyFont="1" applyBorder="1" applyAlignment="1"/>
    <xf numFmtId="0" fontId="10" fillId="0" borderId="7" xfId="1" applyFont="1" applyBorder="1" applyAlignment="1">
      <alignment horizontal="center" vertical="center"/>
    </xf>
    <xf numFmtId="164" fontId="10" fillId="3" borderId="30" xfId="5" applyNumberFormat="1" applyFont="1" applyFill="1" applyBorder="1" applyAlignment="1" applyProtection="1">
      <alignment horizontal="center" vertical="center"/>
      <protection locked="0"/>
    </xf>
    <xf numFmtId="164" fontId="10" fillId="3" borderId="20" xfId="1" applyNumberFormat="1" applyFont="1" applyFill="1" applyBorder="1" applyAlignment="1" applyProtection="1">
      <alignment horizontal="center" vertical="center"/>
      <protection locked="0"/>
    </xf>
    <xf numFmtId="4" fontId="10" fillId="3" borderId="20" xfId="1" applyNumberFormat="1" applyFont="1" applyFill="1" applyBorder="1" applyAlignment="1" applyProtection="1">
      <alignment horizontal="center" vertical="center"/>
      <protection locked="0"/>
    </xf>
    <xf numFmtId="10" fontId="10" fillId="3" borderId="20" xfId="5" applyNumberFormat="1" applyFont="1" applyFill="1" applyBorder="1" applyAlignment="1">
      <alignment horizontal="center" vertical="center"/>
    </xf>
    <xf numFmtId="164" fontId="10" fillId="3" borderId="18" xfId="5" applyNumberFormat="1" applyFont="1" applyFill="1" applyBorder="1" applyAlignment="1" applyProtection="1">
      <alignment horizontal="center" vertical="center" wrapText="1"/>
      <protection locked="0"/>
    </xf>
    <xf numFmtId="166" fontId="16" fillId="4" borderId="11" xfId="1" applyNumberFormat="1" applyFont="1" applyFill="1" applyBorder="1" applyAlignment="1">
      <alignment horizontal="centerContinuous" vertical="center" wrapText="1"/>
    </xf>
    <xf numFmtId="0" fontId="8" fillId="0" borderId="0" xfId="1" applyFont="1" applyBorder="1" applyAlignment="1">
      <alignment horizontal="left" vertical="center"/>
    </xf>
    <xf numFmtId="2" fontId="23" fillId="4" borderId="11" xfId="6" applyNumberFormat="1" applyFont="1" applyFill="1" applyBorder="1" applyAlignment="1">
      <alignment horizontal="center" vertical="center"/>
    </xf>
  </cellXfs>
  <cellStyles count="147"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Ăčďĺđńńűëęŕ" xfId="38"/>
    <cellStyle name="Áĺççŕůčňíűé" xfId="39"/>
    <cellStyle name="Äĺíĺćíűé [0]_(ňŕá 3č)" xfId="40"/>
    <cellStyle name="Äĺíĺćíűé_(ňŕá 3č)" xfId="41"/>
    <cellStyle name="Comma [0]_laroux" xfId="42"/>
    <cellStyle name="Comma_laroux" xfId="43"/>
    <cellStyle name="Comma0" xfId="44"/>
    <cellStyle name="Çŕůčňíűé" xfId="45"/>
    <cellStyle name="Currency [0]" xfId="46"/>
    <cellStyle name="Currency_laroux" xfId="47"/>
    <cellStyle name="Currency0" xfId="48"/>
    <cellStyle name="Date" xfId="49"/>
    <cellStyle name="Dates" xfId="50"/>
    <cellStyle name="E-mail" xfId="51"/>
    <cellStyle name="Euro" xfId="52"/>
    <cellStyle name="Fixed" xfId="53"/>
    <cellStyle name="Heading" xfId="54"/>
    <cellStyle name="Heading 1" xfId="55"/>
    <cellStyle name="Heading 2" xfId="56"/>
    <cellStyle name="Heading2" xfId="57"/>
    <cellStyle name="Îáű÷íűé__FES" xfId="58"/>
    <cellStyle name="Îňęđűâŕâřŕ˙ń˙ ăčďĺđńńűëęŕ" xfId="59"/>
    <cellStyle name="Inputs" xfId="60"/>
    <cellStyle name="Inputs (const)" xfId="61"/>
    <cellStyle name="Inputs Co" xfId="62"/>
    <cellStyle name="Normal_38" xfId="63"/>
    <cellStyle name="Normal1" xfId="64"/>
    <cellStyle name="Ôčíŕíńîâűé [0]_(ňŕá 3č)" xfId="65"/>
    <cellStyle name="Ôčíŕíńîâűé_(ňŕá 3č)" xfId="66"/>
    <cellStyle name="Price_Body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Table Heading" xfId="107"/>
    <cellStyle name="Total" xfId="108"/>
    <cellStyle name="Беззащитный" xfId="109"/>
    <cellStyle name="Заголовок" xfId="4"/>
    <cellStyle name="ЗаголовокСтолбца" xfId="3"/>
    <cellStyle name="Защитный" xfId="110"/>
    <cellStyle name="Значение" xfId="111"/>
    <cellStyle name="Зоголовок" xfId="112"/>
    <cellStyle name="Итого" xfId="113"/>
    <cellStyle name="Мой заголовок" xfId="114"/>
    <cellStyle name="Мой заголовок листа" xfId="115"/>
    <cellStyle name="Мои наименования показателей" xfId="116"/>
    <cellStyle name="Обычный" xfId="0" builtinId="0"/>
    <cellStyle name="Обычный 2" xfId="117"/>
    <cellStyle name="Обычный 2 2" xfId="1"/>
    <cellStyle name="Обычный 2_Свод РТ, ИТК" xfId="118"/>
    <cellStyle name="Обычный 3" xfId="119"/>
    <cellStyle name="Обычный 4" xfId="120"/>
    <cellStyle name="Обычный 4 2" xfId="121"/>
    <cellStyle name="Обычный 4_Исходные данные для модели" xfId="122"/>
    <cellStyle name="Обычный 5" xfId="123"/>
    <cellStyle name="Обычный 6" xfId="124"/>
    <cellStyle name="Обычный 7" xfId="125"/>
    <cellStyle name="Обычный_Лист1" xfId="2"/>
    <cellStyle name="По центру с переносом" xfId="126"/>
    <cellStyle name="По ширине с переносом" xfId="127"/>
    <cellStyle name="Поле ввода" xfId="128"/>
    <cellStyle name="Процентный 2" xfId="5"/>
    <cellStyle name="Процентный 2 2" xfId="129"/>
    <cellStyle name="Процентный 2 3" xfId="130"/>
    <cellStyle name="Процентный 3" xfId="131"/>
    <cellStyle name="Стиль 1" xfId="132"/>
    <cellStyle name="Стиль 1 2" xfId="133"/>
    <cellStyle name="ТЕКСТ" xfId="134"/>
    <cellStyle name="Текстовый" xfId="135"/>
    <cellStyle name="Тысячи [0]_22гк" xfId="136"/>
    <cellStyle name="Тысячи_22гк" xfId="137"/>
    <cellStyle name="Финансовый 2" xfId="138"/>
    <cellStyle name="Финансовый 3" xfId="139"/>
    <cellStyle name="Формула" xfId="7"/>
    <cellStyle name="Формула 2" xfId="140"/>
    <cellStyle name="Формула_A РТ 2009 Рязаньэнерго" xfId="141"/>
    <cellStyle name="Формула_GRES.2007.5" xfId="6"/>
    <cellStyle name="ФормулаВБ" xfId="142"/>
    <cellStyle name="ФормулаНаКонтроль" xfId="143"/>
    <cellStyle name="Цифры по центру с десятыми" xfId="144"/>
    <cellStyle name="Џђћ–…ќ’ќ›‰" xfId="145"/>
    <cellStyle name="Шапка таблицы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Z8CDCF3W/C&#1077;&#1090;_&#1041;&#1055;_002_02_(15_33)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B-PL\NBPL\_F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XLS/VSAKOE/&#1044;&#1080;&#1072;&#1075;&#1088;&#1072;&#1084;&#1084;&#1099;%20&#1076;&#1083;&#1103;%20&#1082;&#1086;&#1083;&#1083;&#1077;&#1075;&#1080;&#1080;%20&#1057;&#1047;&#106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2;&#1086;&#1080;%20&#1076;&#1086;&#1082;&#1091;&#1084;&#1077;&#1085;&#1090;&#1099;\XLS\VSAKOE\&#1044;&#1080;&#1072;&#1075;&#1088;&#1072;&#1084;&#1084;&#1099;%20&#1076;&#1083;&#1103;%20&#1082;&#1086;&#1083;&#1083;&#1077;&#1075;&#1080;&#1080;%20&#1057;&#1047;&#106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00%20&#1075;&#1086;&#1076;/&#1057;&#1090;&#1072;&#1085;&#1076;&#1072;&#1088;&#1090;/&#1050;&#1085;&#1080;&#1075;&#1072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EO/Kiiski/&#1060;-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PEO\Kiiski\&#1060;-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&#1044;&#1086;%202009\&#1084;&#1072;&#1081;%202006\&#1044;&#1051;&#1071;%20&#1055;&#1056;&#1040;&#1042;&#1048;&#1058;&#1045;&#1051;&#1068;&#1057;&#1058;&#1042;&#1040;%201%20&#1048;&#1070;&#1053;&#1071;\&#1044;&#1051;&#1071;%20&#1056;&#1045;&#1043;&#1048;&#1054;&#1053;&#1054;&#1042;\V2.20077.26.&#1084;&#1072;&#1103;&#1091;&#1090;&#1086;&#1095;&#1085;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COMMON\JDANOVA\&#1060;&#1054;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69;&#1083;&#1077;&#1082;&#1090;&#1088;&#1086;%201%20&#1076;&#1077;&#1082;&#1072;&#1073;&#1088;&#1103;%202006/COMMON/JDANOVA/&#1060;&#1054;/&#1050;&#1085;&#1080;&#1075;&#1072;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WINDOWS\&#1056;&#1072;&#1073;&#1086;&#1095;&#1080;&#1081;%20&#1089;&#1090;&#1086;&#1083;\&#1069;&#1083;&#1077;&#1082;&#1090;&#1088;&#1086;%201%20&#1076;&#1077;&#1082;&#1072;&#1073;&#1088;&#1103;%202006\COMMON\JDANOVA\&#1060;&#1054;\&#1050;&#1085;&#1080;&#1075;&#1072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&#1076;&#1077;&#1092;&#1083;/2000progdef/2000progdef/&#1045;&#1074;&#1075;&#1077;&#1085;&#1080;&#1103;/&#1040;&#1083;&#1056;&#1086;&#1089;&#1072;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2002&#1076;&#1077;&#1092;&#1083;\2000progdef\2000progdef\&#1045;&#1074;&#1075;&#1077;&#1085;&#1080;&#1103;\&#1040;&#1083;&#1056;&#1086;&#1089;&#1072;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60;&#1057;&#1058;%20&#1055;&#1088;&#1077;&#1076;&#1077;&#1083;&#1100;&#1085;&#1099;&#1077;%202007/&#1050;&#1072;&#1083;&#1091;&#1078;&#1089;&#1082;&#1072;&#1103;%20&#1086;&#1073;&#1083;&#1072;&#1089;&#1090;&#1100;%20&#1082;&#1086;&#1087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60;&#1057;&#1058;%20&#1055;&#1088;&#1077;&#1076;&#1077;&#1083;&#1100;&#1085;&#1099;&#1077;%202007\&#1050;&#1072;&#1083;&#1091;&#1078;&#1089;&#1082;&#1072;&#1103;%20&#1086;&#1073;&#1083;&#1072;&#1089;&#1090;&#1100;%20&#1082;&#1086;&#1087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58;&#1072;&#1088;&#1080;&#1092;%202006%20&#1075;&#1086;&#1076;&#1072;%20-&#1088;&#1077;&#1075;&#1080;&#1086;&#108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58;&#1072;&#1088;&#1080;&#1092;%202006%20&#1075;&#1086;&#1076;&#1072;%20-&#1088;&#1077;&#1075;&#1080;&#1086;&#108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 (потребление)"/>
      <sheetName val="Д (отпуск в сеть)"/>
      <sheetName val="Д (структура покрытия)"/>
      <sheetName val="Д (потери)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_январь"/>
      <sheetName val="5.1_февраль"/>
      <sheetName val="5.1_март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Диаграмма1"/>
      <sheetName val="Диаграмма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3"/>
      <sheetName val="4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#ССЫЛКА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5"/>
      <sheetName val="УП-31-1 (3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ТЛ"/>
      <sheetName val="ОС"/>
      <sheetName val="КОП"/>
      <sheetName val="ПРОВД"/>
      <sheetName val="СЗОВД"/>
      <sheetName val="смета"/>
      <sheetName val="ОВДР"/>
      <sheetName val="8расшифр О-В"/>
      <sheetName val="ППУ"/>
      <sheetName val="Ремонт"/>
      <sheetName val="6 Инвестиции"/>
      <sheetName val="ДДЗ"/>
      <sheetName val="РДКЗ"/>
      <sheetName val="ПДДС"/>
      <sheetName val="ПБ"/>
      <sheetName val="ПДКПЭ"/>
      <sheetName val="Отчёт по инвестициям"/>
      <sheetName val="Пример отчёта по остальным форм"/>
      <sheetName val="титул "/>
      <sheetName val="1 Общ свед"/>
      <sheetName val="2 Оцен пок"/>
      <sheetName val="3 Выручка"/>
      <sheetName val="Баланс мощ"/>
      <sheetName val="4 Производство"/>
      <sheetName val="5 Затраты"/>
      <sheetName val="7 Топливо"/>
      <sheetName val="8 Опер-Внереал"/>
      <sheetName val="РасшифрОВ"/>
      <sheetName val="9 Прибыль"/>
      <sheetName val="10 Прог.баланс"/>
      <sheetName val="11 ДДС прямой"/>
      <sheetName val="12 УИ "/>
      <sheetName val="Прибыль по комп. по кв.2003г."/>
      <sheetName val="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заявка"/>
      <sheetName val="УФ-53 (9мес 2002)ф"/>
      <sheetName val="УФ-53 (9мес 2003)план"/>
      <sheetName val="УФ-53 (9мес 2003) факт"/>
      <sheetName val="УФ-62 (9мес 2002) ф"/>
      <sheetName val="УФ-62 (9мес 2003)пл"/>
      <sheetName val="УФ-62 (9мес2003) ф"/>
      <sheetName val="ПГРЭС по месяцам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 refreshError="1"/>
      <sheetData sheetId="304" refreshError="1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Лист1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№ П1.17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Диаграмма1"/>
      <sheetName val="Диаграмма2"/>
      <sheetName val="Лист2"/>
      <sheetName val="Лист3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печать"/>
      <sheetName val="2004(2)"/>
      <sheetName val="2009(2)"/>
      <sheetName val="2002"/>
      <sheetName val="1999"/>
      <sheetName val="РасчетМЭРТИЦП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>
        <row r="36">
          <cell r="L36">
            <v>845916.21542595443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89" zoomScaleNormal="89" workbookViewId="0">
      <selection activeCell="A52" sqref="A52:F52"/>
    </sheetView>
  </sheetViews>
  <sheetFormatPr defaultRowHeight="12.75"/>
  <cols>
    <col min="1" max="1" width="5.7109375" style="4" customWidth="1"/>
    <col min="2" max="2" width="57.85546875" style="4" customWidth="1"/>
    <col min="3" max="3" width="11.28515625" style="4" customWidth="1"/>
    <col min="4" max="4" width="15.42578125" style="4" hidden="1" customWidth="1"/>
    <col min="5" max="5" width="14.42578125" style="4" hidden="1" customWidth="1"/>
    <col min="6" max="8" width="10.85546875" style="4" customWidth="1"/>
    <col min="9" max="10" width="9.140625" style="4"/>
    <col min="11" max="11" width="10.5703125" style="4" bestFit="1" customWidth="1"/>
    <col min="12" max="16384" width="9.140625" style="4"/>
  </cols>
  <sheetData>
    <row r="1" spans="1:10" ht="15">
      <c r="A1" s="1"/>
      <c r="B1" s="2"/>
      <c r="C1" s="2"/>
      <c r="D1" s="2"/>
      <c r="E1" s="2"/>
      <c r="F1" s="2"/>
      <c r="G1" s="3"/>
    </row>
    <row r="2" spans="1:10" ht="18">
      <c r="A2" s="5"/>
      <c r="B2" s="6"/>
      <c r="C2" s="6"/>
      <c r="D2" s="6"/>
      <c r="E2" s="6"/>
      <c r="F2" s="6"/>
      <c r="G2" s="3"/>
    </row>
    <row r="3" spans="1:10" ht="18">
      <c r="A3" s="7"/>
      <c r="B3" s="209" t="s">
        <v>0</v>
      </c>
      <c r="C3" s="209"/>
      <c r="D3" s="209"/>
      <c r="E3" s="209"/>
      <c r="F3" s="209"/>
      <c r="G3" s="3"/>
    </row>
    <row r="4" spans="1:10" ht="13.5" customHeight="1" thickBot="1">
      <c r="A4" s="8"/>
      <c r="B4" s="9"/>
      <c r="C4" s="9"/>
      <c r="D4" s="9"/>
      <c r="E4" s="9"/>
      <c r="F4" s="9"/>
      <c r="G4" s="10"/>
      <c r="H4" s="11"/>
      <c r="I4" s="11"/>
    </row>
    <row r="5" spans="1:10" ht="17.25" customHeight="1" thickBot="1">
      <c r="A5" s="12" t="s">
        <v>1</v>
      </c>
      <c r="B5" s="13"/>
      <c r="C5" s="14"/>
      <c r="D5" s="14"/>
      <c r="E5" s="14"/>
      <c r="F5" s="212"/>
      <c r="G5" s="15"/>
      <c r="H5" s="16"/>
      <c r="I5" s="11"/>
    </row>
    <row r="6" spans="1:10" ht="26.25" thickBot="1">
      <c r="A6" s="17"/>
      <c r="B6" s="18"/>
      <c r="C6" s="19" t="s">
        <v>2</v>
      </c>
      <c r="D6" s="20" t="s">
        <v>3</v>
      </c>
      <c r="E6" s="21">
        <v>2010</v>
      </c>
      <c r="F6" s="213" t="s">
        <v>4</v>
      </c>
      <c r="G6" s="22">
        <v>2018</v>
      </c>
      <c r="H6" s="22">
        <v>2019</v>
      </c>
      <c r="I6" s="23"/>
      <c r="J6" s="24"/>
    </row>
    <row r="7" spans="1:10" ht="21" customHeight="1">
      <c r="A7" s="25" t="s">
        <v>5</v>
      </c>
      <c r="B7" s="26"/>
      <c r="C7" s="27" t="s">
        <v>6</v>
      </c>
      <c r="D7" s="28"/>
      <c r="E7" s="29"/>
      <c r="F7" s="214">
        <v>4.3999999999999997E-2</v>
      </c>
      <c r="G7" s="30">
        <v>0.05</v>
      </c>
      <c r="H7" s="30">
        <v>0.05</v>
      </c>
      <c r="I7" s="23"/>
      <c r="J7" s="24"/>
    </row>
    <row r="8" spans="1:10" ht="21.75" customHeight="1">
      <c r="A8" s="31" t="s">
        <v>7</v>
      </c>
      <c r="B8" s="32"/>
      <c r="C8" s="33" t="s">
        <v>6</v>
      </c>
      <c r="D8" s="28"/>
      <c r="E8" s="34">
        <v>0.01</v>
      </c>
      <c r="F8" s="215">
        <v>0.01</v>
      </c>
      <c r="G8" s="35">
        <v>0.01</v>
      </c>
      <c r="H8" s="35">
        <v>0.01</v>
      </c>
      <c r="I8" s="23"/>
      <c r="J8" s="24"/>
    </row>
    <row r="9" spans="1:10" ht="22.5" customHeight="1">
      <c r="A9" s="31" t="s">
        <v>8</v>
      </c>
      <c r="B9" s="32"/>
      <c r="C9" s="33" t="s">
        <v>9</v>
      </c>
      <c r="D9" s="36"/>
      <c r="E9" s="37">
        <v>109293</v>
      </c>
      <c r="F9" s="216">
        <v>550.75900000000001</v>
      </c>
      <c r="G9" s="38" t="e">
        <f>#REF!</f>
        <v>#REF!</v>
      </c>
      <c r="H9" s="38"/>
      <c r="I9" s="23"/>
      <c r="J9" s="24"/>
    </row>
    <row r="10" spans="1:10" ht="18.75" customHeight="1">
      <c r="A10" s="31" t="s">
        <v>10</v>
      </c>
      <c r="B10" s="32"/>
      <c r="C10" s="33" t="s">
        <v>6</v>
      </c>
      <c r="D10" s="28"/>
      <c r="E10" s="39">
        <v>2.0974475591402118E-2</v>
      </c>
      <c r="F10" s="217">
        <v>0</v>
      </c>
      <c r="G10" s="40" t="e">
        <f>IF(#REF!=0,0,(G9-#REF!)/#REF!)</f>
        <v>#REF!</v>
      </c>
      <c r="H10" s="40"/>
      <c r="I10" s="23"/>
      <c r="J10" s="24"/>
    </row>
    <row r="11" spans="1:10" ht="30" customHeight="1" thickBot="1">
      <c r="A11" s="41" t="s">
        <v>11</v>
      </c>
      <c r="B11" s="42"/>
      <c r="C11" s="43" t="s">
        <v>6</v>
      </c>
      <c r="D11" s="44"/>
      <c r="E11" s="45"/>
      <c r="F11" s="218">
        <v>0.75</v>
      </c>
      <c r="G11" s="46">
        <v>0.75</v>
      </c>
      <c r="H11" s="46"/>
      <c r="I11" s="23"/>
      <c r="J11" s="24"/>
    </row>
    <row r="12" spans="1:10" ht="18.75" customHeight="1" thickBot="1">
      <c r="A12" s="47" t="s">
        <v>12</v>
      </c>
      <c r="B12" s="48"/>
      <c r="C12" s="49"/>
      <c r="D12" s="50"/>
      <c r="E12" s="51"/>
      <c r="F12" s="219">
        <f>(1+F7)*(1-F8)*(1+F10*F11)</f>
        <v>1.03356</v>
      </c>
      <c r="G12" s="52" t="e">
        <f>(1+G7)*(1-G8)*(1+G10*G11)</f>
        <v>#REF!</v>
      </c>
      <c r="H12" s="52"/>
      <c r="I12" s="23"/>
      <c r="J12" s="24"/>
    </row>
    <row r="13" spans="1:10">
      <c r="A13" s="53"/>
      <c r="B13" s="53"/>
      <c r="C13" s="53"/>
      <c r="D13" s="53"/>
      <c r="E13" s="53"/>
      <c r="F13" s="54"/>
      <c r="G13" s="55"/>
      <c r="H13" s="23"/>
      <c r="I13" s="23"/>
      <c r="J13" s="56"/>
    </row>
    <row r="14" spans="1:10" ht="18.75" thickBot="1">
      <c r="A14" s="57" t="s">
        <v>13</v>
      </c>
      <c r="B14" s="58"/>
      <c r="C14" s="58"/>
      <c r="D14" s="58"/>
      <c r="E14" s="58"/>
      <c r="F14" s="58"/>
      <c r="G14" s="55"/>
      <c r="H14" s="23"/>
      <c r="I14" s="23"/>
      <c r="J14" s="56"/>
    </row>
    <row r="15" spans="1:10" ht="39" thickBot="1">
      <c r="A15" s="59" t="s">
        <v>14</v>
      </c>
      <c r="B15" s="60" t="s">
        <v>15</v>
      </c>
      <c r="C15" s="61" t="s">
        <v>2</v>
      </c>
      <c r="D15" s="62" t="s">
        <v>3</v>
      </c>
      <c r="E15" s="63" t="s">
        <v>16</v>
      </c>
      <c r="F15" s="64" t="str">
        <f t="shared" ref="F15:H15" si="0">F6</f>
        <v>2017г.</v>
      </c>
      <c r="G15" s="65">
        <f t="shared" si="0"/>
        <v>2018</v>
      </c>
      <c r="H15" s="65"/>
      <c r="I15" s="23"/>
      <c r="J15" s="56"/>
    </row>
    <row r="16" spans="1:10" ht="18" customHeight="1">
      <c r="A16" s="66" t="s">
        <v>17</v>
      </c>
      <c r="B16" s="67" t="s">
        <v>18</v>
      </c>
      <c r="C16" s="68" t="s">
        <v>19</v>
      </c>
      <c r="D16" s="69">
        <v>259796</v>
      </c>
      <c r="E16" s="70">
        <v>170993</v>
      </c>
      <c r="F16" s="71">
        <v>1463.6516074576275</v>
      </c>
      <c r="G16" s="72" t="e">
        <f t="shared" ref="G16:H16" si="1">G17+G18</f>
        <v>#REF!</v>
      </c>
      <c r="H16" s="72"/>
      <c r="I16" s="23"/>
      <c r="J16" s="56"/>
    </row>
    <row r="17" spans="1:10" ht="26.25" customHeight="1">
      <c r="A17" s="73" t="s">
        <v>20</v>
      </c>
      <c r="B17" s="74" t="s">
        <v>21</v>
      </c>
      <c r="C17" s="75" t="s">
        <v>19</v>
      </c>
      <c r="D17" s="76">
        <v>67280</v>
      </c>
      <c r="E17" s="77">
        <v>60552</v>
      </c>
      <c r="F17" s="78">
        <v>1313.7716074576274</v>
      </c>
      <c r="G17" s="72" t="e">
        <f>#REF!*G12</f>
        <v>#REF!</v>
      </c>
      <c r="H17" s="72"/>
      <c r="I17" s="23"/>
      <c r="J17" s="56"/>
    </row>
    <row r="18" spans="1:10" ht="36.75" customHeight="1">
      <c r="A18" s="73" t="s">
        <v>22</v>
      </c>
      <c r="B18" s="74" t="s">
        <v>23</v>
      </c>
      <c r="C18" s="75" t="s">
        <v>19</v>
      </c>
      <c r="D18" s="76">
        <v>192516</v>
      </c>
      <c r="E18" s="77">
        <v>110441</v>
      </c>
      <c r="F18" s="78">
        <v>149.88</v>
      </c>
      <c r="G18" s="72" t="e">
        <f>#REF!*G12</f>
        <v>#REF!</v>
      </c>
      <c r="H18" s="72"/>
      <c r="I18" s="23"/>
      <c r="J18" s="56"/>
    </row>
    <row r="19" spans="1:10" ht="18" customHeight="1">
      <c r="A19" s="73" t="s">
        <v>24</v>
      </c>
      <c r="B19" s="74" t="s">
        <v>25</v>
      </c>
      <c r="C19" s="75" t="s">
        <v>19</v>
      </c>
      <c r="D19" s="76">
        <v>426680</v>
      </c>
      <c r="E19" s="77">
        <v>596200</v>
      </c>
      <c r="F19" s="78">
        <v>1071.8766341135999</v>
      </c>
      <c r="G19" s="72" t="e">
        <f>#REF!*G12</f>
        <v>#REF!</v>
      </c>
      <c r="H19" s="72"/>
      <c r="I19" s="23"/>
      <c r="J19" s="56"/>
    </row>
    <row r="20" spans="1:10" ht="18" customHeight="1">
      <c r="A20" s="73" t="s">
        <v>26</v>
      </c>
      <c r="B20" s="74" t="s">
        <v>27</v>
      </c>
      <c r="C20" s="75" t="s">
        <v>19</v>
      </c>
      <c r="D20" s="76"/>
      <c r="E20" s="77"/>
      <c r="F20" s="79">
        <v>0</v>
      </c>
      <c r="G20" s="72" t="e">
        <f>#REF!*G12</f>
        <v>#REF!</v>
      </c>
      <c r="H20" s="72"/>
      <c r="I20" s="23"/>
      <c r="J20" s="56"/>
    </row>
    <row r="21" spans="1:10" ht="18" customHeight="1">
      <c r="A21" s="73" t="s">
        <v>28</v>
      </c>
      <c r="B21" s="220" t="s">
        <v>29</v>
      </c>
      <c r="C21" s="75" t="s">
        <v>19</v>
      </c>
      <c r="D21" s="76"/>
      <c r="E21" s="77"/>
      <c r="F21" s="80">
        <v>0</v>
      </c>
      <c r="G21" s="72"/>
      <c r="H21" s="72"/>
      <c r="I21" s="23"/>
      <c r="J21" s="56"/>
    </row>
    <row r="22" spans="1:10" ht="18" customHeight="1">
      <c r="A22" s="73" t="s">
        <v>30</v>
      </c>
      <c r="B22" s="74" t="s">
        <v>31</v>
      </c>
      <c r="C22" s="75" t="s">
        <v>19</v>
      </c>
      <c r="D22" s="76"/>
      <c r="E22" s="77"/>
      <c r="F22" s="81">
        <v>29.96</v>
      </c>
      <c r="G22" s="72" t="e">
        <f>#REF!*G12</f>
        <v>#REF!</v>
      </c>
      <c r="H22" s="72"/>
      <c r="I22" s="23"/>
      <c r="J22" s="56"/>
    </row>
    <row r="23" spans="1:10" ht="9.75" customHeight="1" thickBot="1">
      <c r="A23" s="82"/>
      <c r="B23" s="83"/>
      <c r="C23" s="84"/>
      <c r="D23" s="85"/>
      <c r="E23" s="86"/>
      <c r="F23" s="87"/>
      <c r="G23" s="88"/>
      <c r="H23" s="88"/>
      <c r="I23" s="23"/>
      <c r="J23" s="56"/>
    </row>
    <row r="24" spans="1:10" ht="23.25" customHeight="1" thickBot="1">
      <c r="A24" s="89"/>
      <c r="B24" s="90" t="s">
        <v>32</v>
      </c>
      <c r="C24" s="91" t="s">
        <v>19</v>
      </c>
      <c r="D24" s="92">
        <v>859285</v>
      </c>
      <c r="E24" s="93">
        <v>922721</v>
      </c>
      <c r="F24" s="221">
        <f t="shared" ref="F24:H24" si="2">F16+F19+F20+F21+F22</f>
        <v>2565.4882415712273</v>
      </c>
      <c r="G24" s="94" t="e">
        <f t="shared" si="2"/>
        <v>#REF!</v>
      </c>
      <c r="H24" s="94"/>
      <c r="I24" s="23"/>
      <c r="J24" s="56"/>
    </row>
    <row r="25" spans="1:10" ht="13.5" thickBot="1">
      <c r="A25" s="95"/>
      <c r="B25" s="96"/>
      <c r="C25" s="96"/>
      <c r="D25" s="96"/>
      <c r="E25" s="96"/>
      <c r="F25" s="97"/>
      <c r="G25" s="98"/>
      <c r="H25" s="99"/>
      <c r="I25" s="99"/>
      <c r="J25" s="24"/>
    </row>
    <row r="26" spans="1:10" ht="18.75" thickBot="1">
      <c r="A26" s="100" t="s">
        <v>33</v>
      </c>
      <c r="B26" s="101"/>
      <c r="C26" s="102"/>
      <c r="D26" s="102"/>
      <c r="E26" s="102"/>
      <c r="F26" s="103"/>
      <c r="G26" s="98"/>
      <c r="H26" s="99"/>
      <c r="I26" s="99"/>
      <c r="J26" s="24"/>
    </row>
    <row r="27" spans="1:10" ht="26.25" thickBot="1">
      <c r="A27" s="104" t="s">
        <v>14</v>
      </c>
      <c r="B27" s="19" t="s">
        <v>15</v>
      </c>
      <c r="C27" s="19" t="s">
        <v>2</v>
      </c>
      <c r="D27" s="105" t="s">
        <v>3</v>
      </c>
      <c r="E27" s="106">
        <v>2010</v>
      </c>
      <c r="F27" s="107" t="str">
        <f t="shared" ref="F27:H27" si="3">F6</f>
        <v>2017г.</v>
      </c>
      <c r="G27" s="65">
        <f t="shared" si="3"/>
        <v>2018</v>
      </c>
      <c r="H27" s="65">
        <f t="shared" si="3"/>
        <v>2019</v>
      </c>
      <c r="I27" s="23"/>
      <c r="J27" s="56"/>
    </row>
    <row r="28" spans="1:10" ht="25.5">
      <c r="A28" s="108" t="s">
        <v>34</v>
      </c>
      <c r="B28" s="109" t="s">
        <v>35</v>
      </c>
      <c r="C28" s="110" t="s">
        <v>19</v>
      </c>
      <c r="D28" s="111">
        <v>741855</v>
      </c>
      <c r="E28" s="112">
        <v>1098405.05</v>
      </c>
      <c r="F28" s="113">
        <v>0</v>
      </c>
      <c r="G28" s="114">
        <v>0</v>
      </c>
      <c r="H28" s="114">
        <v>0</v>
      </c>
      <c r="I28" s="23"/>
      <c r="J28" s="56"/>
    </row>
    <row r="29" spans="1:10">
      <c r="A29" s="115" t="s">
        <v>36</v>
      </c>
      <c r="B29" s="116" t="s">
        <v>37</v>
      </c>
      <c r="C29" s="117" t="s">
        <v>19</v>
      </c>
      <c r="D29" s="118">
        <v>21152</v>
      </c>
      <c r="E29" s="119">
        <v>23690</v>
      </c>
      <c r="F29" s="120">
        <v>28272.417896406881</v>
      </c>
      <c r="G29" s="114" t="e">
        <f>#REF!*1.01</f>
        <v>#REF!</v>
      </c>
      <c r="H29" s="114" t="e">
        <f>G29*1.01</f>
        <v>#REF!</v>
      </c>
      <c r="I29" s="23"/>
      <c r="J29" s="56"/>
    </row>
    <row r="30" spans="1:10">
      <c r="A30" s="115" t="s">
        <v>38</v>
      </c>
      <c r="B30" s="116" t="s">
        <v>39</v>
      </c>
      <c r="C30" s="117" t="s">
        <v>19</v>
      </c>
      <c r="D30" s="118"/>
      <c r="E30" s="119"/>
      <c r="F30" s="120">
        <v>7.19</v>
      </c>
      <c r="G30" s="114" t="e">
        <f>#REF!*1.11</f>
        <v>#REF!</v>
      </c>
      <c r="H30" s="114" t="e">
        <f>G30*1.11</f>
        <v>#REF!</v>
      </c>
      <c r="I30" s="23"/>
      <c r="J30" s="56"/>
    </row>
    <row r="31" spans="1:10">
      <c r="A31" s="121" t="s">
        <v>40</v>
      </c>
      <c r="B31" s="116" t="s">
        <v>41</v>
      </c>
      <c r="C31" s="75" t="s">
        <v>19</v>
      </c>
      <c r="D31" s="122">
        <v>112644</v>
      </c>
      <c r="E31" s="123">
        <v>157396.79999999999</v>
      </c>
      <c r="F31" s="124">
        <v>325.85049677053439</v>
      </c>
      <c r="G31" s="125" t="e">
        <f>G19*0.344</f>
        <v>#REF!</v>
      </c>
      <c r="H31" s="125">
        <f>H19*0.344</f>
        <v>0</v>
      </c>
      <c r="I31" s="23"/>
      <c r="J31" s="56"/>
    </row>
    <row r="32" spans="1:10">
      <c r="A32" s="115" t="s">
        <v>42</v>
      </c>
      <c r="B32" s="126" t="s">
        <v>43</v>
      </c>
      <c r="C32" s="75" t="s">
        <v>19</v>
      </c>
      <c r="D32" s="118"/>
      <c r="E32" s="119"/>
      <c r="F32" s="127">
        <v>1758.6311407395992</v>
      </c>
      <c r="G32" s="114" t="e">
        <f t="shared" ref="G32:H32" si="4">SUM(G33:G38)</f>
        <v>#REF!</v>
      </c>
      <c r="H32" s="114" t="e">
        <f t="shared" si="4"/>
        <v>#REF!</v>
      </c>
      <c r="I32" s="23"/>
      <c r="J32" s="56"/>
    </row>
    <row r="33" spans="1:10">
      <c r="A33" s="115" t="s">
        <v>44</v>
      </c>
      <c r="B33" s="128" t="s">
        <v>45</v>
      </c>
      <c r="C33" s="75" t="s">
        <v>19</v>
      </c>
      <c r="D33" s="118"/>
      <c r="E33" s="119"/>
      <c r="F33" s="127"/>
      <c r="G33" s="114"/>
      <c r="H33" s="114"/>
      <c r="I33" s="23"/>
      <c r="J33" s="56"/>
    </row>
    <row r="34" spans="1:10">
      <c r="A34" s="115" t="s">
        <v>46</v>
      </c>
      <c r="B34" s="128" t="s">
        <v>47</v>
      </c>
      <c r="C34" s="75" t="s">
        <v>19</v>
      </c>
      <c r="D34" s="118"/>
      <c r="E34" s="119"/>
      <c r="F34" s="120">
        <v>0</v>
      </c>
      <c r="G34" s="114">
        <v>0</v>
      </c>
      <c r="H34" s="114">
        <v>0</v>
      </c>
      <c r="I34" s="23"/>
      <c r="J34" s="56"/>
    </row>
    <row r="35" spans="1:10">
      <c r="A35" s="115" t="s">
        <v>48</v>
      </c>
      <c r="B35" s="128" t="s">
        <v>49</v>
      </c>
      <c r="C35" s="75" t="s">
        <v>19</v>
      </c>
      <c r="D35" s="118"/>
      <c r="E35" s="119"/>
      <c r="F35" s="120">
        <v>0</v>
      </c>
      <c r="G35" s="114"/>
      <c r="H35" s="114"/>
      <c r="I35" s="23"/>
      <c r="J35" s="56"/>
    </row>
    <row r="36" spans="1:10">
      <c r="A36" s="115" t="s">
        <v>50</v>
      </c>
      <c r="B36" s="128" t="s">
        <v>51</v>
      </c>
      <c r="C36" s="75" t="s">
        <v>19</v>
      </c>
      <c r="D36" s="118"/>
      <c r="E36" s="119"/>
      <c r="F36" s="120">
        <v>109.65486073959939</v>
      </c>
      <c r="G36" s="114" t="e">
        <f>#REF!*(1+G7)</f>
        <v>#REF!</v>
      </c>
      <c r="H36" s="114" t="e">
        <f>G36*(1+H7)</f>
        <v>#REF!</v>
      </c>
      <c r="I36" s="23"/>
      <c r="J36" s="56"/>
    </row>
    <row r="37" spans="1:10" ht="25.5">
      <c r="A37" s="115" t="s">
        <v>52</v>
      </c>
      <c r="B37" s="128" t="s">
        <v>53</v>
      </c>
      <c r="C37" s="75" t="s">
        <v>19</v>
      </c>
      <c r="D37" s="118"/>
      <c r="E37" s="119"/>
      <c r="F37" s="120">
        <v>1480.2449999999999</v>
      </c>
      <c r="G37" s="114" t="e">
        <f>#REF!*(1+G7)</f>
        <v>#REF!</v>
      </c>
      <c r="H37" s="114" t="e">
        <f>G37*(1+H7)</f>
        <v>#REF!</v>
      </c>
      <c r="I37" s="23"/>
      <c r="J37" s="56"/>
    </row>
    <row r="38" spans="1:10">
      <c r="A38" s="115" t="s">
        <v>54</v>
      </c>
      <c r="B38" s="128" t="s">
        <v>55</v>
      </c>
      <c r="C38" s="75" t="s">
        <v>19</v>
      </c>
      <c r="D38" s="118"/>
      <c r="E38" s="119"/>
      <c r="F38" s="120">
        <v>168.73128</v>
      </c>
      <c r="G38" s="114" t="e">
        <f>#REF!*(1+G7)</f>
        <v>#REF!</v>
      </c>
      <c r="H38" s="114" t="e">
        <f>G38*(1+H7)</f>
        <v>#REF!</v>
      </c>
      <c r="I38" s="23"/>
      <c r="J38" s="56"/>
    </row>
    <row r="39" spans="1:10">
      <c r="A39" s="129"/>
      <c r="B39" s="130"/>
      <c r="C39" s="131"/>
      <c r="D39" s="53"/>
      <c r="E39" s="53"/>
      <c r="F39" s="132"/>
      <c r="G39" s="133"/>
      <c r="H39" s="133"/>
      <c r="I39" s="23"/>
      <c r="J39" s="56"/>
    </row>
    <row r="40" spans="1:10">
      <c r="A40" s="121" t="s">
        <v>56</v>
      </c>
      <c r="B40" s="134" t="s">
        <v>57</v>
      </c>
      <c r="C40" s="75" t="s">
        <v>19</v>
      </c>
      <c r="D40" s="135">
        <v>31266</v>
      </c>
      <c r="E40" s="136">
        <v>24821</v>
      </c>
      <c r="F40" s="137">
        <v>287.93036999999998</v>
      </c>
      <c r="G40" s="125">
        <f t="shared" ref="G40:H40" si="5">SUM(G41:G43)</f>
        <v>0</v>
      </c>
      <c r="H40" s="125">
        <f t="shared" si="5"/>
        <v>0</v>
      </c>
      <c r="I40" s="23"/>
      <c r="J40" s="56"/>
    </row>
    <row r="41" spans="1:10">
      <c r="A41" s="121" t="s">
        <v>58</v>
      </c>
      <c r="B41" s="138" t="s">
        <v>59</v>
      </c>
      <c r="C41" s="75" t="s">
        <v>19</v>
      </c>
      <c r="D41" s="122">
        <v>1462</v>
      </c>
      <c r="E41" s="123">
        <v>1316</v>
      </c>
      <c r="F41" s="124">
        <v>0</v>
      </c>
      <c r="G41" s="139"/>
      <c r="H41" s="139"/>
      <c r="I41" s="23"/>
      <c r="J41" s="56"/>
    </row>
    <row r="42" spans="1:10">
      <c r="A42" s="121" t="s">
        <v>60</v>
      </c>
      <c r="B42" s="138" t="s">
        <v>61</v>
      </c>
      <c r="C42" s="75" t="s">
        <v>19</v>
      </c>
      <c r="D42" s="122"/>
      <c r="E42" s="123"/>
      <c r="F42" s="124">
        <v>0</v>
      </c>
      <c r="G42" s="139"/>
      <c r="H42" s="139"/>
      <c r="I42" s="23"/>
      <c r="J42" s="56"/>
    </row>
    <row r="43" spans="1:10">
      <c r="A43" s="121" t="s">
        <v>62</v>
      </c>
      <c r="B43" s="138" t="s">
        <v>63</v>
      </c>
      <c r="C43" s="75" t="s">
        <v>19</v>
      </c>
      <c r="D43" s="122">
        <v>28650</v>
      </c>
      <c r="E43" s="123">
        <v>22466</v>
      </c>
      <c r="F43" s="124">
        <v>287.93036999999998</v>
      </c>
      <c r="G43" s="139"/>
      <c r="H43" s="139"/>
      <c r="I43" s="23"/>
      <c r="J43" s="56"/>
    </row>
    <row r="44" spans="1:10">
      <c r="A44" s="121" t="s">
        <v>64</v>
      </c>
      <c r="B44" s="134" t="s">
        <v>65</v>
      </c>
      <c r="C44" s="75" t="s">
        <v>19</v>
      </c>
      <c r="D44" s="122">
        <v>1154</v>
      </c>
      <c r="E44" s="123">
        <v>1039</v>
      </c>
      <c r="F44" s="140">
        <v>0</v>
      </c>
      <c r="G44" s="139" t="e">
        <f>(G28+G20)/0.8*0.2</f>
        <v>#REF!</v>
      </c>
      <c r="H44" s="139">
        <f>(H28+H20)/0.8*0.2</f>
        <v>0</v>
      </c>
      <c r="I44" s="23"/>
      <c r="J44" s="56"/>
    </row>
    <row r="45" spans="1:10">
      <c r="A45" s="141"/>
      <c r="B45" s="142"/>
      <c r="C45" s="131"/>
      <c r="D45" s="53"/>
      <c r="E45" s="53"/>
      <c r="F45" s="143"/>
      <c r="G45" s="133"/>
      <c r="H45" s="133"/>
      <c r="I45" s="23"/>
      <c r="J45" s="56"/>
    </row>
    <row r="46" spans="1:10" ht="13.5" thickBot="1">
      <c r="A46" s="144" t="s">
        <v>66</v>
      </c>
      <c r="B46" s="145" t="s">
        <v>67</v>
      </c>
      <c r="C46" s="146" t="s">
        <v>19</v>
      </c>
      <c r="D46" s="147">
        <v>31185</v>
      </c>
      <c r="E46" s="148">
        <v>241329</v>
      </c>
      <c r="F46" s="149">
        <v>9367.7199999999993</v>
      </c>
      <c r="G46" s="150">
        <v>0</v>
      </c>
      <c r="H46" s="150">
        <v>0</v>
      </c>
      <c r="I46" s="23"/>
      <c r="J46" s="56"/>
    </row>
    <row r="47" spans="1:10" ht="21" customHeight="1" thickBot="1">
      <c r="A47" s="151"/>
      <c r="B47" s="152" t="s">
        <v>68</v>
      </c>
      <c r="C47" s="153" t="s">
        <v>19</v>
      </c>
      <c r="D47" s="154">
        <v>1106399</v>
      </c>
      <c r="E47" s="155">
        <v>1684561.2224629198</v>
      </c>
      <c r="F47" s="156">
        <f>F28+F29+F30+F31+F32+F40+F44+F46</f>
        <v>40019.739903917012</v>
      </c>
      <c r="G47" s="157" t="e">
        <f>G28+G29+G31+G32+G40+G44+G46</f>
        <v>#REF!</v>
      </c>
      <c r="H47" s="157" t="e">
        <f>H28+H29+H31+H32+H40+H44+H46</f>
        <v>#REF!</v>
      </c>
      <c r="I47" s="23"/>
      <c r="J47" s="56"/>
    </row>
    <row r="48" spans="1:10" ht="13.5" thickBot="1">
      <c r="A48" s="158"/>
      <c r="B48" s="159"/>
      <c r="C48" s="159"/>
      <c r="D48" s="159"/>
      <c r="E48" s="159"/>
      <c r="F48" s="160"/>
      <c r="G48" s="161"/>
      <c r="H48" s="161"/>
      <c r="I48" s="23"/>
      <c r="J48" s="56"/>
    </row>
    <row r="49" spans="1:11" ht="33.75" thickBot="1">
      <c r="A49" s="162" t="s">
        <v>69</v>
      </c>
      <c r="B49" s="163"/>
      <c r="C49" s="164" t="s">
        <v>19</v>
      </c>
      <c r="D49" s="165">
        <v>1106399</v>
      </c>
      <c r="E49" s="166">
        <v>1684561.2224629198</v>
      </c>
      <c r="F49" s="167">
        <f t="shared" ref="F49:H49" si="6">F24+F47</f>
        <v>42585.22814548824</v>
      </c>
      <c r="G49" s="168" t="e">
        <f t="shared" si="6"/>
        <v>#REF!</v>
      </c>
      <c r="H49" s="168" t="e">
        <f t="shared" si="6"/>
        <v>#REF!</v>
      </c>
      <c r="I49" s="99"/>
      <c r="J49" s="24"/>
    </row>
    <row r="50" spans="1:11">
      <c r="A50" s="169"/>
      <c r="B50" s="169"/>
      <c r="C50" s="169"/>
      <c r="D50" s="169"/>
      <c r="E50" s="169"/>
      <c r="F50" s="169"/>
      <c r="G50" s="98"/>
      <c r="H50" s="99"/>
      <c r="I50" s="99"/>
      <c r="J50" s="24"/>
    </row>
    <row r="51" spans="1:11" ht="15">
      <c r="A51" s="170"/>
      <c r="B51" s="171"/>
      <c r="C51" s="171"/>
      <c r="D51" s="171"/>
      <c r="E51" s="172"/>
      <c r="F51" s="172"/>
      <c r="G51" s="98"/>
      <c r="H51" s="99"/>
      <c r="I51" s="99"/>
      <c r="J51" s="24"/>
    </row>
    <row r="52" spans="1:11" ht="39" customHeight="1">
      <c r="A52" s="173" t="s">
        <v>70</v>
      </c>
      <c r="B52" s="173"/>
      <c r="C52" s="173"/>
      <c r="D52" s="173"/>
      <c r="E52" s="173"/>
      <c r="F52" s="173"/>
      <c r="G52" s="98"/>
      <c r="H52" s="99"/>
      <c r="I52" s="99"/>
      <c r="J52" s="24"/>
    </row>
    <row r="53" spans="1:11" ht="13.5" thickBot="1">
      <c r="A53" s="174"/>
      <c r="B53" s="175"/>
      <c r="C53" s="175"/>
      <c r="D53" s="176"/>
      <c r="E53" s="172"/>
      <c r="F53" s="177"/>
      <c r="G53" s="55"/>
      <c r="H53" s="23"/>
      <c r="I53" s="23"/>
      <c r="J53" s="56"/>
    </row>
    <row r="54" spans="1:11" ht="39" thickBot="1">
      <c r="A54" s="59" t="s">
        <v>14</v>
      </c>
      <c r="B54" s="60" t="s">
        <v>15</v>
      </c>
      <c r="C54" s="61" t="s">
        <v>2</v>
      </c>
      <c r="D54" s="62" t="s">
        <v>3</v>
      </c>
      <c r="E54" s="63" t="s">
        <v>16</v>
      </c>
      <c r="F54" s="64" t="str">
        <f t="shared" ref="F54:H54" si="7">F6</f>
        <v>2017г.</v>
      </c>
      <c r="G54" s="65">
        <f t="shared" si="7"/>
        <v>2018</v>
      </c>
      <c r="H54" s="65">
        <f t="shared" si="7"/>
        <v>2019</v>
      </c>
      <c r="I54" s="23"/>
      <c r="J54" s="56"/>
    </row>
    <row r="55" spans="1:11" ht="29.25" thickBot="1">
      <c r="A55" s="178">
        <v>1</v>
      </c>
      <c r="B55" s="179" t="s">
        <v>71</v>
      </c>
      <c r="C55" s="180" t="s">
        <v>72</v>
      </c>
      <c r="D55" s="181"/>
      <c r="E55" s="181"/>
      <c r="F55" s="182">
        <v>2.2036158255688547</v>
      </c>
      <c r="G55" s="183" t="e">
        <f>#REF!*1.1</f>
        <v>#REF!</v>
      </c>
      <c r="H55" s="183" t="e">
        <f>G55*1.1</f>
        <v>#REF!</v>
      </c>
      <c r="I55" s="23"/>
      <c r="J55" s="56"/>
      <c r="K55" s="184"/>
    </row>
    <row r="56" spans="1:11" ht="29.25" thickBot="1">
      <c r="A56" s="185">
        <v>2</v>
      </c>
      <c r="B56" s="186" t="s">
        <v>73</v>
      </c>
      <c r="C56" s="187" t="s">
        <v>74</v>
      </c>
      <c r="D56" s="188"/>
      <c r="E56" s="188"/>
      <c r="F56" s="189">
        <v>1646.9</v>
      </c>
      <c r="G56" s="190" t="e">
        <f>#REF!</f>
        <v>#REF!</v>
      </c>
      <c r="H56" s="190" t="e">
        <f>G56</f>
        <v>#REF!</v>
      </c>
      <c r="I56" s="23"/>
      <c r="J56" s="56"/>
    </row>
    <row r="57" spans="1:11" ht="16.5" thickBot="1">
      <c r="A57" s="191">
        <v>3</v>
      </c>
      <c r="B57" s="192" t="s">
        <v>75</v>
      </c>
      <c r="C57" s="146" t="s">
        <v>19</v>
      </c>
      <c r="D57" s="188"/>
      <c r="E57" s="188"/>
      <c r="F57" s="193">
        <f t="shared" ref="F57:H57" si="8">F55*F56</f>
        <v>3629.1349031293471</v>
      </c>
      <c r="G57" s="194" t="e">
        <f t="shared" si="8"/>
        <v>#REF!</v>
      </c>
      <c r="H57" s="194" t="e">
        <f t="shared" si="8"/>
        <v>#REF!</v>
      </c>
      <c r="I57" s="23"/>
      <c r="J57" s="56"/>
    </row>
    <row r="58" spans="1:11">
      <c r="A58" s="195"/>
      <c r="B58" s="196"/>
      <c r="C58" s="197"/>
      <c r="D58" s="198"/>
      <c r="E58" s="172"/>
      <c r="F58" s="172"/>
      <c r="G58" s="98"/>
      <c r="H58" s="99"/>
      <c r="I58" s="99"/>
      <c r="J58" s="24"/>
    </row>
    <row r="59" spans="1:11" ht="15.75">
      <c r="A59" s="199"/>
      <c r="B59" s="200"/>
      <c r="C59" s="200"/>
      <c r="D59" s="200"/>
      <c r="E59" s="200"/>
      <c r="F59" s="210"/>
      <c r="G59" s="3"/>
    </row>
    <row r="60" spans="1:11" ht="15.75">
      <c r="A60" s="201"/>
      <c r="B60" s="200"/>
      <c r="C60" s="200"/>
      <c r="D60" s="202"/>
      <c r="E60" s="202"/>
      <c r="F60" s="211"/>
      <c r="G60" s="203"/>
      <c r="H60" s="203"/>
      <c r="I60" s="203"/>
    </row>
    <row r="61" spans="1:11">
      <c r="A61" s="201"/>
      <c r="B61" s="201"/>
      <c r="C61" s="201"/>
      <c r="D61" s="204"/>
      <c r="E61" s="3"/>
      <c r="F61" s="3"/>
      <c r="G61" s="3"/>
    </row>
    <row r="62" spans="1:11">
      <c r="A62" s="201"/>
      <c r="B62" s="205"/>
      <c r="C62" s="206"/>
      <c r="D62" s="207"/>
      <c r="E62" s="3"/>
      <c r="F62" s="3"/>
      <c r="G62" s="3"/>
    </row>
    <row r="63" spans="1:11">
      <c r="A63" s="208"/>
      <c r="B63" s="208"/>
      <c r="C63" s="208"/>
      <c r="D63" s="208"/>
    </row>
  </sheetData>
  <mergeCells count="13">
    <mergeCell ref="B59:E59"/>
    <mergeCell ref="B60:C60"/>
    <mergeCell ref="G60:I60"/>
    <mergeCell ref="A52:F52"/>
    <mergeCell ref="A9:B9"/>
    <mergeCell ref="A10:B10"/>
    <mergeCell ref="A11:B11"/>
    <mergeCell ref="A12:B12"/>
    <mergeCell ref="A49:B49"/>
    <mergeCell ref="A5:B5"/>
    <mergeCell ref="A6:B6"/>
    <mergeCell ref="A7:B7"/>
    <mergeCell ref="A8:B8"/>
  </mergeCells>
  <pageMargins left="0.78740157480314965" right="0.11811023622047245" top="0.43307086614173229" bottom="0.23622047244094491" header="0.15748031496062992" footer="0.1574803149606299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ДПР</vt:lpstr>
      <vt:lpstr>'НВВ ДПР'!Область_печати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2017-06-14T06:18:52Z</dcterms:created>
  <dcterms:modified xsi:type="dcterms:W3CDTF">2017-06-14T06:21:19Z</dcterms:modified>
</cp:coreProperties>
</file>