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6255" windowWidth="19440" windowHeight="6180" firstSheet="8" activeTab="13"/>
  </bookViews>
  <sheets>
    <sheet name="кот тарифы 2018 КО" sheetId="1" r:id="rId1"/>
    <sheet name="Индивид тарифы 2018 КО" sheetId="2" r:id="rId2"/>
    <sheet name="Техприсоед" sheetId="3" r:id="rId3"/>
    <sheet name="Баланс" sheetId="4" r:id="rId4"/>
    <sheet name="Форма 1.3" sheetId="5" r:id="rId5"/>
    <sheet name="норм потерь" sheetId="6" r:id="rId6"/>
    <sheet name="мероприят сниж потерь" sheetId="7" r:id="rId7"/>
    <sheet name="стоимость потерь 2015" sheetId="8" r:id="rId8"/>
    <sheet name="фактич потери" sheetId="9" r:id="rId9"/>
    <sheet name="зоны  деят-сти" sheetId="18" r:id="rId10"/>
    <sheet name="форма 1.9" sheetId="11" r:id="rId11"/>
    <sheet name="Форма 1.10" sheetId="14" r:id="rId12"/>
    <sheet name="Форма 1.11" sheetId="16" r:id="rId13"/>
    <sheet name="форма 1.12" sheetId="20" r:id="rId14"/>
    <sheet name="Условия дог-в" sheetId="12" r:id="rId15"/>
    <sheet name="форма 1.21" sheetId="22" r:id="rId16"/>
  </sheets>
  <externalReferences>
    <externalReference r:id="rId17"/>
    <externalReference r:id="rId18"/>
    <externalReference r:id="rId19"/>
  </externalReferences>
  <definedNames>
    <definedName name="_ftn1" localSheetId="15">'форма 1.21'!$E$1269</definedName>
    <definedName name="_ftn2" localSheetId="15">'форма 1.21'!$E$1272</definedName>
    <definedName name="_ftn3" localSheetId="15">'форма 1.21'!$E$1273</definedName>
    <definedName name="_ftnref1" localSheetId="15">'форма 1.21'!$E$283</definedName>
    <definedName name="_ftnref2" localSheetId="15">'форма 1.21'!$E$341</definedName>
    <definedName name="_ftnref3" localSheetId="15">'форма 1.21'!$E$351</definedName>
    <definedName name="_GoBack" localSheetId="15">'форма 1.21'!$D$23</definedName>
    <definedName name="_Ref11238121" localSheetId="15">'форма 1.21'!$E$525</definedName>
    <definedName name="_Ref166241751" localSheetId="15">'форма 1.21'!$E$276</definedName>
    <definedName name="_Ref167505771" localSheetId="15">'форма 1.21'!$E$505</definedName>
    <definedName name="_Ref300322844" localSheetId="15">'форма 1.21'!$E$199</definedName>
    <definedName name="_Ref55307583" localSheetId="15">'форма 1.21'!$E$893</definedName>
    <definedName name="_Ref56229451" localSheetId="15">'форма 1.21'!$E$879</definedName>
    <definedName name="_Toc123405477" localSheetId="15">'форма 1.21'!$E$515</definedName>
    <definedName name="_Toc207777994" localSheetId="15">'форма 1.21'!$E$274</definedName>
    <definedName name="_Toc231549584" localSheetId="15">'форма 1.21'!$E$807</definedName>
    <definedName name="_Toc231549585" localSheetId="15">'форма 1.21'!$E$809</definedName>
    <definedName name="_Toc231549588" localSheetId="15">'форма 1.21'!$E$813</definedName>
    <definedName name="_Toc231549589" localSheetId="15">'форма 1.21'!$E$827</definedName>
    <definedName name="_Toc231549590" localSheetId="15">'форма 1.21'!$E$845</definedName>
    <definedName name="_Toc234868092" localSheetId="15">'форма 1.21'!$E$689</definedName>
    <definedName name="_Toc234868093" localSheetId="15">'форма 1.21'!$E$691</definedName>
    <definedName name="_Toc255978558" localSheetId="15">'форма 1.21'!$E$522</definedName>
    <definedName name="_Toc262749242" localSheetId="15">'форма 1.21'!$E$137</definedName>
    <definedName name="_Toc263060077" localSheetId="15">'форма 1.21'!$E$746</definedName>
    <definedName name="_Toc263060079" localSheetId="15">'форма 1.21'!$E$778</definedName>
    <definedName name="_Toc302468803" localSheetId="15">'форма 1.21'!$E$460</definedName>
    <definedName name="_Toc302468804" localSheetId="15">'форма 1.21'!$E$468</definedName>
    <definedName name="_Toc302468805" localSheetId="15">'форма 1.21'!$E$472</definedName>
    <definedName name="_Toc302468806" localSheetId="15">'форма 1.21'!$E$475</definedName>
    <definedName name="_Toc302468807" localSheetId="15">'форма 1.21'!$E$484</definedName>
    <definedName name="_Toc304874727" localSheetId="15">'форма 1.21'!$E$186</definedName>
    <definedName name="_Toc304874728" localSheetId="15">'форма 1.21'!$E$188</definedName>
    <definedName name="_Toc304874729" localSheetId="15">'форма 1.21'!$E$197</definedName>
    <definedName name="_Toc304874730" localSheetId="15">'форма 1.21'!$E$200</definedName>
    <definedName name="_Toc304874731" localSheetId="15">'форма 1.21'!$E$210</definedName>
    <definedName name="_Toc304874739" localSheetId="15">'форма 1.21'!$E$243</definedName>
    <definedName name="_Toc304874742" localSheetId="15">'форма 1.21'!$E$296</definedName>
    <definedName name="_Toc304874743" localSheetId="15">'форма 1.21'!$E$299</definedName>
    <definedName name="_Toc304874744" localSheetId="15">'форма 1.21'!$E$387</definedName>
    <definedName name="_Toc304874745" localSheetId="15">'форма 1.21'!$E$456</definedName>
    <definedName name="_Toc304874746" localSheetId="15">'форма 1.21'!$E$458</definedName>
    <definedName name="_Toc304874758" localSheetId="15">'форма 1.21'!$E$692</definedName>
    <definedName name="_Toc304874776" localSheetId="15">'форма 1.21'!$E$874</definedName>
    <definedName name="_Toc304874777" localSheetId="15">'форма 1.21'!$E$878</definedName>
    <definedName name="_Toc304874782" localSheetId="15">'форма 1.21'!$E$902</definedName>
    <definedName name="_Toc304874795" localSheetId="15">'форма 1.21'!$E$1009</definedName>
    <definedName name="_Toc304874797" localSheetId="15">'форма 1.21'!$E$1046</definedName>
    <definedName name="_Toc304874800" localSheetId="15">'форма 1.21'!$E$1060</definedName>
    <definedName name="_Toc304874802" localSheetId="15">'форма 1.21'!$E$1077</definedName>
    <definedName name="_Toc304874808" localSheetId="15">'форма 1.21'!$E$1175</definedName>
    <definedName name="_Toc304874809" localSheetId="15">'форма 1.21'!$E$1177</definedName>
    <definedName name="_Toc304874811" localSheetId="15">'форма 1.21'!$E$1181</definedName>
    <definedName name="_Toc304874812" localSheetId="15">'форма 1.21'!$E$1190</definedName>
    <definedName name="_Toc304874827" localSheetId="15">'форма 1.21'!$E$1211</definedName>
    <definedName name="_Toc98253999" localSheetId="15">'форма 1.21'!$E$901</definedName>
    <definedName name="OLE_LINK3" localSheetId="15">'форма 1.21'!$E$300</definedName>
    <definedName name="OLE_LINK55" localSheetId="15">'форма 1.21'!$E$277</definedName>
    <definedName name="_xlnm.Print_Area" localSheetId="13">'форма 1.12'!$A$1:$E$14</definedName>
  </definedNames>
  <calcPr calcId="125725"/>
</workbook>
</file>

<file path=xl/calcChain.xml><?xml version="1.0" encoding="utf-8"?>
<calcChain xmlns="http://schemas.openxmlformats.org/spreadsheetml/2006/main">
  <c r="B14" i="14"/>
  <c r="E17" l="1"/>
  <c r="C16"/>
  <c r="C15"/>
  <c r="E14" i="20" l="1"/>
  <c r="B11" i="5"/>
  <c r="E32" i="4" l="1"/>
  <c r="E31"/>
  <c r="E29"/>
  <c r="E20"/>
  <c r="E19"/>
  <c r="E16"/>
  <c r="E10"/>
  <c r="E13"/>
  <c r="E11"/>
  <c r="D56"/>
  <c r="D55"/>
  <c r="D53"/>
  <c r="D52" s="1"/>
  <c r="D44"/>
  <c r="D43"/>
  <c r="D34"/>
  <c r="D38"/>
  <c r="D37"/>
  <c r="D35"/>
  <c r="D32"/>
  <c r="D31"/>
  <c r="D29"/>
  <c r="D20"/>
  <c r="D19"/>
  <c r="D14"/>
  <c r="D13"/>
  <c r="D11"/>
  <c r="D10"/>
  <c r="H10" s="1"/>
  <c r="C23" i="3"/>
  <c r="D12" i="8"/>
  <c r="C7" i="7"/>
  <c r="C6"/>
  <c r="C5"/>
  <c r="E37" i="4" l="1"/>
  <c r="E44"/>
  <c r="E35"/>
  <c r="E47" s="1"/>
  <c r="E38"/>
  <c r="E43"/>
  <c r="D57"/>
  <c r="D41"/>
  <c r="E53"/>
  <c r="E59" s="1"/>
  <c r="D50"/>
  <c r="E23"/>
  <c r="E28"/>
  <c r="E27" s="1"/>
  <c r="E25"/>
  <c r="E55" s="1"/>
  <c r="E61" s="1"/>
  <c r="E26"/>
  <c r="E56" l="1"/>
  <c r="E62" s="1"/>
  <c r="E58"/>
  <c r="E57" s="1"/>
  <c r="E40"/>
  <c r="E46" s="1"/>
  <c r="E45" s="1"/>
  <c r="E49"/>
  <c r="E50"/>
  <c r="D49"/>
  <c r="E15"/>
  <c r="E22"/>
  <c r="D40"/>
  <c r="D39" s="1"/>
  <c r="D51"/>
  <c r="D47"/>
  <c r="D26"/>
  <c r="D16"/>
  <c r="D15" s="1"/>
  <c r="A12" i="8" s="1"/>
  <c r="B12" s="1"/>
  <c r="D25" i="4"/>
  <c r="D23"/>
  <c r="D28"/>
  <c r="D27" s="1"/>
  <c r="E52" l="1"/>
  <c r="E51" s="1"/>
  <c r="C13" i="6"/>
  <c r="E21" i="4"/>
  <c r="D46"/>
  <c r="D45" s="1"/>
  <c r="D22"/>
  <c r="D21" s="1"/>
</calcChain>
</file>

<file path=xl/sharedStrings.xml><?xml version="1.0" encoding="utf-8"?>
<sst xmlns="http://schemas.openxmlformats.org/spreadsheetml/2006/main" count="753" uniqueCount="439">
  <si>
    <t>руб./кВт.ч</t>
  </si>
  <si>
    <t>Одноставочный тариф</t>
  </si>
  <si>
    <t>Население, проживающее в сельских населенных пунктах</t>
  </si>
  <si>
    <t>Население, проживающее в городских населенных пунктах в домах, оборудованных в установленном порядке стационарными электроплитами и (или) электроотопительными установками</t>
  </si>
  <si>
    <t>Население и приравненные к нему категории потребителей (тарифы указываются с учетом НДС)</t>
  </si>
  <si>
    <t>ставка на оплату технологического расхода (потерь) в электрических сетях</t>
  </si>
  <si>
    <t>ставка за содержание электрических сетей</t>
  </si>
  <si>
    <t>Двухставочный тариф (без НДС)</t>
  </si>
  <si>
    <t>Одноставочный тариф (без НДС)</t>
  </si>
  <si>
    <t>Прочие потребители</t>
  </si>
  <si>
    <t>НН</t>
  </si>
  <si>
    <t>СН-II</t>
  </si>
  <si>
    <t>СН-I</t>
  </si>
  <si>
    <t>ВН</t>
  </si>
  <si>
    <t>Диапазоны напряжения</t>
  </si>
  <si>
    <t>Единица измерения</t>
  </si>
  <si>
    <t>Тарифные группы потребителей электрической энергии (мощности)</t>
  </si>
  <si>
    <t>N п/п</t>
  </si>
  <si>
    <t>Величина тарифов</t>
  </si>
  <si>
    <t>Источник официального опубликования</t>
  </si>
  <si>
    <t>номер</t>
  </si>
  <si>
    <t>дата</t>
  </si>
  <si>
    <t>Реквизиты решения</t>
  </si>
  <si>
    <t>Наименование органа регулирования, принявшего решение об установлении тарифов</t>
  </si>
  <si>
    <t>Местонахождение (фактический адрес)</t>
  </si>
  <si>
    <t>4028033476</t>
  </si>
  <si>
    <t>ИНН</t>
  </si>
  <si>
    <t>ООО "Каскад-Энергосеть"</t>
  </si>
  <si>
    <t>Наименование регулируемой организации</t>
  </si>
  <si>
    <t>электрической энергии на текущий период регулирования</t>
  </si>
  <si>
    <t>Информация о единых (котловых) тарифах на услуги по передаче</t>
  </si>
  <si>
    <t>1.2</t>
  </si>
  <si>
    <t>1.1</t>
  </si>
  <si>
    <t>2.1</t>
  </si>
  <si>
    <t>3.1</t>
  </si>
  <si>
    <t>3.2</t>
  </si>
  <si>
    <t>3.3</t>
  </si>
  <si>
    <t>3.4</t>
  </si>
  <si>
    <t>3.5</t>
  </si>
  <si>
    <t>-</t>
  </si>
  <si>
    <t>248008,  г. Калуга ул. Механизаторов, 38</t>
  </si>
  <si>
    <t>Наименование сетевой организации - котлодержателя</t>
  </si>
  <si>
    <t>Двухставочный тариф</t>
  </si>
  <si>
    <t>ставка на оплату технологического расхода (потерь)</t>
  </si>
  <si>
    <t>Примечание</t>
  </si>
  <si>
    <t>Система налогообложения</t>
  </si>
  <si>
    <t>Информация об индивидуальных тарифах на услуги по передаче</t>
  </si>
  <si>
    <t>электрической энергии для взаиморасчетов между сетевыми</t>
  </si>
  <si>
    <t>организациями на текущий период регулирования</t>
  </si>
  <si>
    <t>Информация о размерах платы за технологическое присоединение</t>
  </si>
  <si>
    <t>к электрическим сетям на текущий период регулирования</t>
  </si>
  <si>
    <t>Информация о размерах платы за технологическое присоединение к электрическим сетям на текущий период регулирования, 20 __ год</t>
  </si>
  <si>
    <t>наименование регулируемой организации</t>
  </si>
  <si>
    <t>Стандартизированные тарифные ставки для расчета платы</t>
  </si>
  <si>
    <t>за технологическое присоединение к электрическим сетям</t>
  </si>
  <si>
    <t>Величина тарифных ставок - руб./кВт (указать с  НДС  или без НДС)</t>
  </si>
  <si>
    <t>Величина тарифов (указать без НДС или без НДС)</t>
  </si>
  <si>
    <t>без НДС</t>
  </si>
  <si>
    <r>
      <t xml:space="preserve">С </t>
    </r>
    <r>
      <rPr>
        <sz val="8"/>
        <color theme="1"/>
        <rFont val="Calibri"/>
        <family val="2"/>
        <charset val="204"/>
        <scheme val="minor"/>
      </rPr>
      <t>11</t>
    </r>
    <r>
      <rPr>
        <sz val="11"/>
        <color theme="1"/>
        <rFont val="Calibri"/>
        <family val="2"/>
        <charset val="204"/>
        <scheme val="minor"/>
      </rPr>
      <t xml:space="preserve"> - подготовка и выдача сетевой организацией технических условий заявителю (ТУ)</t>
    </r>
  </si>
  <si>
    <r>
      <rPr>
        <b/>
        <sz val="11"/>
        <color theme="1"/>
        <rFont val="Calibri"/>
        <family val="2"/>
        <charset val="204"/>
        <scheme val="minor"/>
      </rPr>
      <t xml:space="preserve"> С</t>
    </r>
    <r>
      <rPr>
        <b/>
        <sz val="10"/>
        <color theme="1"/>
        <rFont val="Calibri"/>
        <family val="2"/>
        <charset val="204"/>
        <scheme val="minor"/>
      </rPr>
      <t>1</t>
    </r>
    <r>
      <rPr>
        <sz val="10"/>
        <color theme="1"/>
        <rFont val="Calibri"/>
        <family val="2"/>
        <charset val="204"/>
        <scheme val="minor"/>
      </rPr>
      <t xml:space="preserve"> </t>
    </r>
    <r>
      <rPr>
        <sz val="11"/>
        <color theme="1"/>
        <rFont val="Calibri"/>
        <family val="2"/>
        <charset val="204"/>
        <scheme val="minor"/>
      </rPr>
      <t>- стандартизированная ставка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без расходов, связанных со строительством объектов электросетевого хозяйства, руб./кВт (без НДС), в том числе</t>
    </r>
  </si>
  <si>
    <t>1</t>
  </si>
  <si>
    <t>2</t>
  </si>
  <si>
    <t>3</t>
  </si>
  <si>
    <t>4</t>
  </si>
  <si>
    <t>5</t>
  </si>
  <si>
    <t>6</t>
  </si>
  <si>
    <t>Показатели</t>
  </si>
  <si>
    <t>Электрическая энергия</t>
  </si>
  <si>
    <t>Поступление в сеть - ВСЕГО, в том числе по уровням напряжения:</t>
  </si>
  <si>
    <t>млн. кВт.ч</t>
  </si>
  <si>
    <t>Потери в электрической сети - ВСЕГО, в том числе:</t>
  </si>
  <si>
    <t>относимые на передачу сторонним потребителям (субабонентам) - всего, в том числе по уровням напряжения:</t>
  </si>
  <si>
    <t>Относительные потери в электрической сети - ВСЕГО, в том числе:</t>
  </si>
  <si>
    <t>%</t>
  </si>
  <si>
    <t>Отпуск из сети (полезный отпуск) - ВСЕГО, в том числе:</t>
  </si>
  <si>
    <t>сторонним потребителям (субабонентам) - всего, в том числе по уровням напряжения:</t>
  </si>
  <si>
    <t>Мощность</t>
  </si>
  <si>
    <t>МВт</t>
  </si>
  <si>
    <t>Заявленная мощность - ВСЕГО, в том числе:</t>
  </si>
  <si>
    <t>сторонних потребителей (субабонентам) - всего, в том числе по уровням напряжения:</t>
  </si>
  <si>
    <t xml:space="preserve">Информация о балансе электрической энергии и мощности </t>
  </si>
  <si>
    <t>4.1</t>
  </si>
  <si>
    <t>6.1</t>
  </si>
  <si>
    <t>7.1</t>
  </si>
  <si>
    <t>8.1</t>
  </si>
  <si>
    <t>9,1</t>
  </si>
  <si>
    <t>Объем потерь, кВт.ч &lt;*&gt;</t>
  </si>
  <si>
    <t>Прогнозная цена покупки потерь электрической энергии, руб./кВт.ч &lt;**&gt;</t>
  </si>
  <si>
    <t>Затраты сетевой организации на покупку потерь в собственных сетях, тыс. руб.</t>
  </si>
  <si>
    <t>&lt;*&gt; Объем потерь указывается в соответствии с показателями долгосрочных параметров регулирования.</t>
  </si>
  <si>
    <t>&lt;**&gt; Прогнозная цена покупки потерь электрической энергии, принятая при расчете индивидуального тарифа.</t>
  </si>
  <si>
    <t>Таблица 1</t>
  </si>
  <si>
    <t>Таблица 2</t>
  </si>
  <si>
    <t>Таблица 3</t>
  </si>
  <si>
    <t xml:space="preserve">Форма 1.2. </t>
  </si>
  <si>
    <t xml:space="preserve"> Информация о затратах сетевой организации</t>
  </si>
  <si>
    <t>Форма 1.3.</t>
  </si>
  <si>
    <t>Информация об уровне нормативных потерь</t>
  </si>
  <si>
    <t>Наименование органа, принявшего решение об установлении уровня нормативных потерь электроэнергии</t>
  </si>
  <si>
    <t>Уровень нормативных потерь электроэнергии, %</t>
  </si>
  <si>
    <t>Форма 1.4</t>
  </si>
  <si>
    <t>Информация о перечне мероприятий по снижению</t>
  </si>
  <si>
    <t>Форма 1.5</t>
  </si>
  <si>
    <t>Наименование мероприятий</t>
  </si>
  <si>
    <t>Срок исполнения</t>
  </si>
  <si>
    <t>Источник финансирования</t>
  </si>
  <si>
    <t xml:space="preserve">размеров потерь в электрических сетях </t>
  </si>
  <si>
    <t xml:space="preserve">электроэнергии на текущий период регулирования </t>
  </si>
  <si>
    <t xml:space="preserve">на покупку потерь электроэнергии в собственных сетях </t>
  </si>
  <si>
    <t>Форма 1.6</t>
  </si>
  <si>
    <t>Информация о закупке сетевыми организациями</t>
  </si>
  <si>
    <t>электрической энергии для компенсации потерь в сетях</t>
  </si>
  <si>
    <t xml:space="preserve">и ее стоимости </t>
  </si>
  <si>
    <t>Объем закупок электрической энергии у гарантирующих поставщиков для компенсации потерь, кВт.ч</t>
  </si>
  <si>
    <t>Фактическая цена покупки электрической энергии для компенсации потерь, руб./кВт.ч</t>
  </si>
  <si>
    <t>Затраты сетевой организации на покупку потерь в сетях, тыс. руб.</t>
  </si>
  <si>
    <t>Информация о размере фактических потерь,</t>
  </si>
  <si>
    <t>оплачиваемых покупателями при осуществлении расчетов</t>
  </si>
  <si>
    <t xml:space="preserve">за электрическую энергию </t>
  </si>
  <si>
    <t>Форма 1.7</t>
  </si>
  <si>
    <t>Фактический объем сальдированного перетока, кВт.ч</t>
  </si>
  <si>
    <t>Фактический объем потерь, кВт.ч</t>
  </si>
  <si>
    <t>Сумма оплаты потерь, тыс. руб.</t>
  </si>
  <si>
    <t>Информация о перечне зон деятельности сетевой</t>
  </si>
  <si>
    <t xml:space="preserve">организации </t>
  </si>
  <si>
    <t>Форма 1.8</t>
  </si>
  <si>
    <t>Номер зоны</t>
  </si>
  <si>
    <t>Наименование и описание границ зоны &lt;*&gt;</t>
  </si>
  <si>
    <t>Уровень напряжения присоединения</t>
  </si>
  <si>
    <t>&lt;*&gt; С детализацией по населенным пунктам и районам городов, определяемых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</si>
  <si>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Информация о сводных данных об аварийных</t>
  </si>
  <si>
    <t>отключениях в электрических сетях, вызванных авариями</t>
  </si>
  <si>
    <t>или внеплановыми отключениями объектов электросетевого</t>
  </si>
  <si>
    <t>хозяйства</t>
  </si>
  <si>
    <t>Форма 1.9</t>
  </si>
  <si>
    <t>Месяц</t>
  </si>
  <si>
    <t>Зона деятельности, в которой произошло отключение</t>
  </si>
  <si>
    <t>Дата аварийного отключения объектов электросетевого хозяйства</t>
  </si>
  <si>
    <t>Причина аварии (по итогам расследования в установленном порядке)</t>
  </si>
  <si>
    <t>Мероприятия по устранению аварии</t>
  </si>
  <si>
    <t>Дата включения объектов электросетевого хозяйства в работу</t>
  </si>
  <si>
    <t>Информация об условиях, на которых</t>
  </si>
  <si>
    <t>осуществляется поставка регулируемых товаров (работ, услуг)</t>
  </si>
  <si>
    <t>и (или) об условиях договоров об осуществлении</t>
  </si>
  <si>
    <t xml:space="preserve">технологического присоединения к электрическим сетям </t>
  </si>
  <si>
    <t>Форма 1.17</t>
  </si>
  <si>
    <t>Информация об условиях, на которых осуществляется поставка регулируемых товаров (работ, услуг) и (или) об условиях договоров об осуществлении технологического присоединения к электрическим сетям</t>
  </si>
  <si>
    <t>Договоры поставки регулируемых товаров (оказания регулируемых услуг)</t>
  </si>
  <si>
    <t>Сведения о типовых формах договоров</t>
  </si>
  <si>
    <t>Договор о возмездном оказании услуг по передаче электрической энергии &lt;2&gt;</t>
  </si>
  <si>
    <t>Примерная форма договора прилагается регулируемой организацией</t>
  </si>
  <si>
    <t>Договор об осуществлении технологического присоединения к электрическим сетям &lt;3&gt;</t>
  </si>
  <si>
    <t>Формы типового договора прилагаются регулируемой организацией</t>
  </si>
  <si>
    <t>&lt;2&gt; Информация об условиях договора о возмездном оказании услуг по передаче электрической энергии раскрывается регулируемой организацией в соответствии с таблицей 5.</t>
  </si>
  <si>
    <t>&lt;3&gt; Информация об условиях договора об осуществлении технологического присоединения к электрическим сетям раскрывается регулируемой организацией в соответствии с таблицей 6.</t>
  </si>
  <si>
    <t>Информация об условиях договора о возмездном оказании услуг</t>
  </si>
  <si>
    <t>по передаче электрической энергии</t>
  </si>
  <si>
    <t>Таблица 5</t>
  </si>
  <si>
    <t>Договор о возмездном оказании услуг по передаче электрической энергии</t>
  </si>
  <si>
    <t>В соответствии с пунктом 13 Правил недискриминационного доступа к услугам по передаче электрической энергии и оказания этих услуг, утвержденных постановлением Правительства Российской Федерации от 27.12.2004 N 861 (опубликовано в изданиях: "Собрание законодательства РФ", 27.12.2004, N 52 (часть 2), ст. 5525; "Российская газета", N 7, 19.01.2005) (далее - Правила недискриминационного доступа), договор о возмездном оказании услуг по передаче электрической энергии содержит следующие существенные условия:</t>
  </si>
  <si>
    <t>а) величина максимальной мощности энергопринимающих устройств, технологически присоединенных в установленном законодательством Российской Федерации порядке к электрической сети, определенная в соответствии с пунктом 13(1) Правил недискриминационного доступа, с распределением указанной величины по каждой точке поставки;</t>
  </si>
  <si>
    <t>б) порядок определения размера обязательств потребителя услуг по оплате услуг по передаче электрической энергии в соответствии с пунктом 15(1) Правил недискриминационного доступа, включающий:</t>
  </si>
  <si>
    <t>сведения об объеме электрической энергии (мощности), используемом для определения размера обязательств, или порядок определения такого объема;</t>
  </si>
  <si>
    <t>порядок расчета стоимости услуг сетевой организации по передаче электрической энергии; &lt;*&gt;</t>
  </si>
  <si>
    <t>в) ответственность потребителя услуг и сетевой организации за состояние и обслуживание объектов электросетевого хозяйства, которая определяется балансовой принадлежностью сетевой организации и потребителя услуг (потребителя электрической энергии, в интересах которого заключается договор) и фиксируется в акте разграничения балансовой принадлежности электросетей и акте эксплуатационной ответственности сторон, являющихся приложениями к договору;</t>
  </si>
  <si>
    <t>г) сведения о приборах учета электрической энергии (мощности), установленных на дату заключения договора в отношении энергопринимающих устройств, объектов электроэнергетики и используемых для расчетов по договору, с указанием мест их установки, заводских номеров, даты предыдущей и очередной поверки, межповерочного интервала;</t>
  </si>
  <si>
    <t>д) обязанность потребителя услуг по обеспечению установки и допуску в эксплуатацию приборов учета, соответствующих установленным законодательством Российской Федерации требованиям (в отношении энергопринимающих устройств (объектов электроэнергетики), которые на дату заключения договора не оборудованы приборами учета, либо в случае если установленные приборы учета не соответствуют требованиям законодательства Российской Федерации);</t>
  </si>
  <si>
    <r>
      <t xml:space="preserve">е) обязанность потребителя услуг, энергопринимающие устройства которого подключены к системам противоаварийной и режимной автоматики, установленным в соответствии с </t>
    </r>
    <r>
      <rPr>
        <sz val="11"/>
        <color rgb="FF0000FF"/>
        <rFont val="Calibri"/>
        <family val="2"/>
        <charset val="204"/>
        <scheme val="minor"/>
      </rPr>
      <t>Правилами</t>
    </r>
    <r>
      <rPr>
        <sz val="11"/>
        <color theme="1"/>
        <rFont val="Calibri"/>
        <family val="2"/>
        <charset val="204"/>
        <scheme val="minor"/>
      </rPr>
      <t xml:space="preserve">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утвержденными постановлением Правительства Российской Федерации от 27.12.2004 N 861, или </t>
    </r>
    <r>
      <rPr>
        <sz val="11"/>
        <color rgb="FF0000FF"/>
        <rFont val="Calibri"/>
        <family val="2"/>
        <charset val="204"/>
        <scheme val="minor"/>
      </rPr>
      <t>Правилами</t>
    </r>
    <r>
      <rPr>
        <sz val="11"/>
        <color theme="1"/>
        <rFont val="Calibri"/>
        <family val="2"/>
        <charset val="204"/>
        <scheme val="minor"/>
      </rPr>
      <t xml:space="preserve"> недискриминационного доступа, и находятся под их воздействием, по обеспечению эксплуатации принадлежащих ему на праве собственности или ином законном основании систем противоаварийной и режимной автоматики, а также по обеспечению возможности реализации такого воздействия систем противоаварийной и режимной автоматики в соответствии с требованиями субъекта оперативно-диспетчерского управления в электроэнергетике и сетевой организации.</t>
    </r>
  </si>
  <si>
    <t>В соответствии с пунктом 31(5) Правил недискриминационного доступа в договор включаются условия, соответствующие установленной документами о технологическом присоединении категории надежности энергопринимающих устройств, в отношении которых заключен договор.</t>
  </si>
  <si>
    <t>В соответствии с пунктом 31(3) Правил недискриминационного доступа приложением к договору является акт технологической и (или) аварийной брони.</t>
  </si>
  <si>
    <r>
      <t xml:space="preserve">Обязанности потребителя и сетевой организации при исполнении договора предусмотрены </t>
    </r>
    <r>
      <rPr>
        <sz val="11"/>
        <color rgb="FF0000FF"/>
        <rFont val="Calibri"/>
        <family val="2"/>
        <charset val="204"/>
        <scheme val="minor"/>
      </rPr>
      <t>пунктами 14</t>
    </r>
    <r>
      <rPr>
        <sz val="11"/>
        <color theme="1"/>
        <rFont val="Calibri"/>
        <family val="2"/>
        <charset val="204"/>
        <scheme val="minor"/>
      </rPr>
      <t xml:space="preserve"> и </t>
    </r>
    <r>
      <rPr>
        <sz val="11"/>
        <color rgb="FF0000FF"/>
        <rFont val="Calibri"/>
        <family val="2"/>
        <charset val="204"/>
        <scheme val="minor"/>
      </rPr>
      <t>15</t>
    </r>
    <r>
      <rPr>
        <sz val="11"/>
        <color theme="1"/>
        <rFont val="Calibri"/>
        <family val="2"/>
        <charset val="204"/>
        <scheme val="minor"/>
      </rPr>
      <t xml:space="preserve"> Правил недискриминационного доступа</t>
    </r>
  </si>
  <si>
    <t>Отключение в режимах малых и сезонных  нагрузок трансформаторов на подстанциях с двумя и более трансформаторами 20 кВ и ниже</t>
  </si>
  <si>
    <t xml:space="preserve">Проведение поверки  трехфазных электросчетчиков коммерческого учета с истекшими сроками государственной поверки </t>
  </si>
  <si>
    <t>Проведение проверки схем учета электрической энергии.</t>
  </si>
  <si>
    <t>Проведение рейдов по выявлению безучетного и бездоговорному потреблению электрической энергии у потребителей</t>
  </si>
  <si>
    <t>Анализ небалансов электроэнергии по подстанциям и составление актов  о неучтенном потреблении</t>
  </si>
  <si>
    <t>Установка контрольных измерительных комплексов учета электроэнергии на ТП-10/0,4 кВ сетевой организации</t>
  </si>
  <si>
    <t>собственные средства</t>
  </si>
  <si>
    <t>программа энергосбережения</t>
  </si>
  <si>
    <t>программа энергосбережения, собственные средства</t>
  </si>
  <si>
    <t>Информация об условиях договора об осуществлении</t>
  </si>
  <si>
    <t>технологического присоединения к электрическим сетям</t>
  </si>
  <si>
    <t>Таблица 6</t>
  </si>
  <si>
    <t>Договор об осуществлении технологического присоединения к электрическим сетям</t>
  </si>
  <si>
    <t>В соответствии с пунктом 16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утвержденных постановлением Правительства Российской Федерации от 27.12.2004 N 861 (опубликовано в изданиях: "Собрание законодательства РФ", 27.12.2004, N 52 (часть 2), ст. 5525; "Российская газета", N 7, 19.01.2005) (далее - Правила технологического присоединения), договор об осуществлении технологического присоединения к электрическим сетям содержит следующие существенные условия:</t>
  </si>
  <si>
    <t>а) перечень мероприятий по технологическому присоединению (определяется в технических условиях, являющихся неотъемлемой частью договора) и обязательства сторон по их выполнению;</t>
  </si>
  <si>
    <t>б) срок осуществления мероприятий по технологическому присоединению, который исчисляется со дня заключения договора и не может превышать:</t>
  </si>
  <si>
    <t>в случаях осуществления технологического присоединения к электрическим сетям классом напряжения до 20 кВ включительно, при этом расстояние от существующих электрических сетей необходимого класса напряжения до границ участка, на котором расположены присоединяемые энергопринимающие устройства, составляет не более 300 метров в городах и поселках городского типа и не более 500 метров в сельской местности и от сетевой организации не требуется выполнение работ по строительству (реконструкции) объектов электросетевого хозяйства, включенных (подлежащих включению) в инвестиционные программы сетевых организаций (в том числе смежных сетевых организаций), и (или) объектов по производству электрической энергии, за исключением работ по строительству объектов электросетевого хозяйства от существующих объектов электросетевого хозяйства до присоединяемых энергопринимающих устройств и (или) объектов электроэнергетики:</t>
  </si>
  <si>
    <t>15 рабочих дней (если в заявке не указан более продолжительный срок) для осуществления мероприятий по технологическому присоединению, отнесенных к обязанностям сетевой организации, - при временном технологическом присоединении;</t>
  </si>
  <si>
    <t>4 месяца - для заявителей, максимальная мощность энергопринимающих устройств которых составляет до 670 кВт включительно;</t>
  </si>
  <si>
    <t>1 год - для заявителей, максимальная мощность энергопринимающих устройств которых составляет свыше 670 кВт;</t>
  </si>
  <si>
    <t>в иных случаях:</t>
  </si>
  <si>
    <t>15 рабочих дней (если в заявке не указан более продолжительный срок) - при временном технологическом присоединении заявителей, энергопринимающие устройства которых являются передвижными и имеют максимальную мощность до 150 кВт включительно, если расстояние от энергопринимающего устройства заявителя до существующих электрических сетей необходимого класса напряжения составляет не более 300 метров;</t>
  </si>
  <si>
    <r>
      <t xml:space="preserve">6 месяцев - для заявителей, указанных в </t>
    </r>
    <r>
      <rPr>
        <sz val="11"/>
        <color rgb="FF0000FF"/>
        <rFont val="Calibri"/>
        <family val="2"/>
        <charset val="204"/>
        <scheme val="minor"/>
      </rPr>
      <t>пунктах 12(1)</t>
    </r>
    <r>
      <rPr>
        <sz val="11"/>
        <color theme="1"/>
        <rFont val="Calibri"/>
        <family val="2"/>
        <charset val="204"/>
        <scheme val="minor"/>
      </rPr>
      <t xml:space="preserve">, </t>
    </r>
    <r>
      <rPr>
        <sz val="11"/>
        <color rgb="FF0000FF"/>
        <rFont val="Calibri"/>
        <family val="2"/>
        <charset val="204"/>
        <scheme val="minor"/>
      </rPr>
      <t>14</t>
    </r>
    <r>
      <rPr>
        <sz val="11"/>
        <color theme="1"/>
        <rFont val="Calibri"/>
        <family val="2"/>
        <charset val="204"/>
        <scheme val="minor"/>
      </rPr>
      <t xml:space="preserve"> и </t>
    </r>
    <r>
      <rPr>
        <sz val="11"/>
        <color rgb="FF0000FF"/>
        <rFont val="Calibri"/>
        <family val="2"/>
        <charset val="204"/>
        <scheme val="minor"/>
      </rPr>
      <t>34</t>
    </r>
    <r>
      <rPr>
        <sz val="11"/>
        <color theme="1"/>
        <rFont val="Calibri"/>
        <family val="2"/>
        <charset val="204"/>
        <scheme val="minor"/>
      </rPr>
      <t xml:space="preserve"> Правил технологического присоединения, если технологическое присоединение осуществляется к электрическим сетям, уровень напряжения которых составляет до 20 кВ включительно, и если расстояние от существующих электрических сетей необходимого класса напряжения до границ участка заявителя, на котором расположены присоединяемые энергопринимающие устройства, составляет не более 300 метров в городах и поселках городского типа и не более 500 метров в сельской местности;</t>
    </r>
  </si>
  <si>
    <t>1 год - для заявителей, максимальная мощность энергопринимающих устройств которых составляет менее 670 кВт, если более короткие сроки не предусмотрены инвестиционной программой соответствующей сетевой организации или соглашением сторон;</t>
  </si>
  <si>
    <t>2 года - для заявителей, максимальная мощность энергопринимающих устройств которых составляет не менее 670 кВт, если иные сроки (но не более 4 лет) не предусмотрены инвестиционной программой соответствующей сетевой организации или соглашением сторон;</t>
  </si>
  <si>
    <t>в) положение об ответственности сторон за несоблюдение установленных договором и Правилами технологического присоединения сроков исполнения своих обязательств, в том числе:</t>
  </si>
  <si>
    <t>право заявителя в одностороннем порядке расторгнуть договор при нарушении сетевой организацией сроков технологического присоединения, указанных в договоре;</t>
  </si>
  <si>
    <t>обязанность одной из сторон договора при нарушении ею сроков осуществления мероприятий по технологическому присоединению уплатить другой стороне в течение 10 рабочих дней с даты наступления просрочки неустойку, рассчитанную как произведение 0,014 ставки рефинансирования Центрального банка Российской Федерации, установленной на дату заключения договора, и общего размера платы за технологическое присоединение по договору за каждый день просрочки;</t>
  </si>
  <si>
    <t>г) порядок разграничения балансовой принадлежности электрических сетей и эксплуатационной ответственности сторон;</t>
  </si>
  <si>
    <r>
      <t xml:space="preserve">д) размер платы за технологическое присоединение, определяемый в соответствии с законодательством Российской Федерации в сфере электроэнергетики (при осуществлении технологического присоединения по индивидуальному проекту размер платы за технологическое присоединение определяется с учетом особенностей, установленных </t>
    </r>
    <r>
      <rPr>
        <sz val="11"/>
        <color rgb="FF0000FF"/>
        <rFont val="Calibri"/>
        <family val="2"/>
        <charset val="204"/>
        <scheme val="minor"/>
      </rPr>
      <t>разделом III</t>
    </r>
    <r>
      <rPr>
        <sz val="11"/>
        <color theme="1"/>
        <rFont val="Calibri"/>
        <family val="2"/>
        <charset val="204"/>
        <scheme val="minor"/>
      </rPr>
      <t xml:space="preserve"> Правил технологического присоединения); </t>
    </r>
    <r>
      <rPr>
        <sz val="11"/>
        <color rgb="FF0000FF"/>
        <rFont val="Calibri"/>
        <family val="2"/>
        <charset val="204"/>
        <scheme val="minor"/>
      </rPr>
      <t>&lt;*&gt;</t>
    </r>
  </si>
  <si>
    <t>е) порядок и сроки внесения заявителем платы за технологическое присоединение &lt;**&gt;</t>
  </si>
  <si>
    <t>&lt;*&gt; Размер платы за подключение определяется в соответствии с нормативным правовым актом органа регулирования Калужской области.</t>
  </si>
  <si>
    <t>Информация о способах приобретения, стоимости</t>
  </si>
  <si>
    <t>и объемах товаров, необходимых для оказания услуг</t>
  </si>
  <si>
    <t>по передаче электроэнергии &lt;*&gt;</t>
  </si>
  <si>
    <t>Информация о способах приобретения, стоимости и объемах товаров, необходимых для оказания услуг по передаче электроэнергии</t>
  </si>
  <si>
    <t>Перечень информации</t>
  </si>
  <si>
    <t>О корпоративных правилах осуществления закупок (включая использование конкурсов, аукционов) &lt;5&gt;</t>
  </si>
  <si>
    <t>Форма 1.21</t>
  </si>
  <si>
    <t>Информация о перечне зон деятельности сетевой организации в текущем периоде регулирования - 2016 году</t>
  </si>
  <si>
    <t>руб./МВт мес.</t>
  </si>
  <si>
    <t>руб./МВт.ч</t>
  </si>
  <si>
    <t>ПАО "МРСК Центра и Приволжья", филиал "Калугаэнерго"</t>
  </si>
  <si>
    <t>руб./МВт. мес.</t>
  </si>
  <si>
    <t>Население и приравненные к нему категории потребителей, за исключением указанного в пунктах 1.2 и 1.3:</t>
  </si>
  <si>
    <t>1.3</t>
  </si>
  <si>
    <t>1.4</t>
  </si>
  <si>
    <t>Приравненные к населению категории потребителей, за исключением указанных в пункте 71 (1) Основ ценообразования:</t>
  </si>
  <si>
    <t>1.4.1</t>
  </si>
  <si>
    <t>Одноставочный тариф (в том числе дифференцированный по двум и по трем зонам суток)</t>
  </si>
  <si>
    <t>1.4.2</t>
  </si>
  <si>
    <t>1.4.3</t>
  </si>
  <si>
    <t>Содержащиеся за счет прихожан религиозные организации.  Гарантирующие поставщики, энергосбытовые, энергоснабжающие организации, приобретающие электрическую энергию (мощность) в целях дальнейшей продажи приравненным к населению категориям потребителей, указанным в данном пункте &lt;1&gt;.</t>
  </si>
  <si>
    <t>Юридические лица, приобретающие электрическую энергию (мощность) в целях потребления осужденными в помещениях для их содержания при условии наличия раздельного учета электрической энергии для указанных помещений. Гарантирующие поставщики, энергосбытовые, энергоснабжающие организации, приобретающие электрическую энергию (мощность) в целях дальнейшей продажи приравненным к населению категориям потребителей, указанным в данном пункте &lt;1&gt;.</t>
  </si>
  <si>
    <t>Садоводческие, огороднические или дачные некоммерческие объединения граждан - некоммерческие организации, учрежденные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 Гарантирующие поставщики, энергосбытовые, энергоснабжающие организации, приобретающие электрическую энергию (мощность) в целях дальнейшей продажи приравненным к населению категориям потребителей, указанным в данном пункте &lt;1&gt;.</t>
  </si>
  <si>
    <t>1.4.4</t>
  </si>
  <si>
    <t xml:space="preserve">Объединения граждан, приобретающих электрическую энергию (мощность) для использования в принадлежащих им хозяйственных постройках (погреба, сараи): некоммерческие объединения граждан (гаражно-строительные, гаражные кооперативы) и граждане, владеющие отдельно стоящими гаражами, приобретающие электрическую энергию (мощность) в целях потребления на коммунально-бытовые нужды и не используемую для осуществления коммерческой деятельности.
Гарантирующие поставщики, энергосбытовые, энергоснабжающие организации, приобретающие электрическую энергию (мощность) в целях дальнейшей продажи приравненным к населению категориям потребителей, указанным в данном пункте &lt;1&gt;. 
</t>
  </si>
  <si>
    <t>2016 год</t>
  </si>
  <si>
    <t>2017 год</t>
  </si>
  <si>
    <t>2018 год</t>
  </si>
  <si>
    <t>2019 год</t>
  </si>
  <si>
    <t>2020 год</t>
  </si>
  <si>
    <t>2021 год</t>
  </si>
  <si>
    <t>Информация о закупке сетевыми организациями электрической энергии для компенсации потерь в сетях и ее стоимости в предшествующем периоде регулирования - 2015 году</t>
  </si>
  <si>
    <t>Информация о размере фактических потерь, оплачиваемых получателем услуги при взаиморасчетах за услуги по передаче электрической энергии, в предшествующем периоде регулирования - 2015 году &lt;*&gt;</t>
  </si>
  <si>
    <t>Министерство конкурентной политики Калужской области</t>
  </si>
  <si>
    <t>I полугодие 2018 года</t>
  </si>
  <si>
    <t>II полугодие 2018 года</t>
  </si>
  <si>
    <t>Информация об индивидуальных тарифах на услуги по передаче электрической энергии для взаиморасчетов между сетевыми организациями на текущий период регулирования, 2018 год</t>
  </si>
  <si>
    <t>561-РК</t>
  </si>
  <si>
    <t>Информация о единых (котловых) тарифах на услуги по передаче электрической энергии по сетям на территории Калужской области на текущий период регулирования, 2018 год</t>
  </si>
  <si>
    <t xml:space="preserve">Сетевое издание "Сайт "Газеты Калужской области "Весть" http://www.vest-news.ru, 29.12.2017,
"Весть документы", N 5, 09.02.2018
"Весть документы", N 5, 09.02.2018
Сетевое издание "Сайт "Газеты Калужской области "Весть" http://www.vest-news.ru, 29.12.2017,
"Весть документы", N 5, 09.02.2018
"Весть документы", N 4, 05.02.2016
Сетевое издание "Сайт "Газеты Калужской области "Весть" http://www.vest-news.ru, 31.12.2015,
"Весть документы", N 4, 05.02.2016
</t>
  </si>
  <si>
    <t>567-РК</t>
  </si>
  <si>
    <t xml:space="preserve">Сетевое издание "Сайт "Газеты Калужской области "Весть" http://www.vest-news.ru, 29.12.2017,
"Весть документы", N 5, 09.02.2018
</t>
  </si>
  <si>
    <t>1.2 и  2.2</t>
  </si>
  <si>
    <t>1.1.2 и 2.1.2</t>
  </si>
  <si>
    <t>1.1.1 и 2.1.1</t>
  </si>
  <si>
    <t>555-РК</t>
  </si>
  <si>
    <t xml:space="preserve">Сетевое издание "Сайт "Газеты Калужской области "Весть" http://www.vest-news.ru, 29.12.2017,
"Весть документы", N 5, 09.02.2018
Сетевое издание "Сайт "Газеты Калужской области "Весть" http://www.vest-news.ru, 29.12.2017,
"Весть документы", N 5, 09.02.2018
Сетевое издание "Сайт "Газеты Калужской области "Весть" http://www.vest-news.ru, 29.12.2017,
"Весть документы", N 5, 09.02.2018
</t>
  </si>
  <si>
    <t>Наименование стандартизированной тарифной ставки</t>
  </si>
  <si>
    <t>Размер стандартизированной тарифной ставки</t>
  </si>
  <si>
    <r>
      <t xml:space="preserve">Стандартизированные тарифные ставки для расчета платы за технологическое присоединение к электрическим сетям      </t>
    </r>
    <r>
      <rPr>
        <b/>
        <sz val="11"/>
        <color theme="1"/>
        <rFont val="Calibri"/>
        <family val="2"/>
        <charset val="204"/>
        <scheme val="minor"/>
      </rPr>
      <t xml:space="preserve">         </t>
    </r>
    <r>
      <rPr>
        <b/>
        <u/>
        <sz val="11"/>
        <color theme="1"/>
        <rFont val="Calibri"/>
        <family val="2"/>
        <charset val="204"/>
        <scheme val="minor"/>
      </rPr>
      <t>ООО "Каскад-Энергосеть"</t>
    </r>
  </si>
  <si>
    <t>Размер стандартизированной тарифной ставки для территорий, относящихся к территориям городских населенных пунктов</t>
  </si>
  <si>
    <t>Размер стандартизированной тарифной ставки для территорий, не относящихся к территориям городских населенных пунктов</t>
  </si>
  <si>
    <t>Уровень напряжения 0,4 кВ</t>
  </si>
  <si>
    <t>Уровень напряжения 6 - 10 кВ</t>
  </si>
  <si>
    <t>Уровень напряжения 35 - 110 кВ</t>
  </si>
  <si>
    <t>Информация о затратах на покупку потерь электроэнергии в собственных сетях в текущем периоде регулирования - 2017 году</t>
  </si>
  <si>
    <t>Информация об уровне нормативных потерь электроэнергии на текущий период регулирования, 2018 год</t>
  </si>
  <si>
    <t>Информация о балансе электрической энергии и мощности на текущий период регулирования, 2018 год</t>
  </si>
  <si>
    <t>Факт 2017 г. (предшествующий период)</t>
  </si>
  <si>
    <t>План 2018  г. (текущий период)</t>
  </si>
  <si>
    <t xml:space="preserve">Стандартизированные тарифные ставки для расчета платы за технологическое присоединение к электрическим сетям территориальных сетевых организаций Калужской области на покрытие расходов, связанных со строительством объектов электросетевого хозяйства </t>
  </si>
  <si>
    <t>С2 - стандартизированная тарифная ставка на покрытие расходов сетевой организации на строительство воздушных линий электропередачи, руб./км</t>
  </si>
  <si>
    <t>Строительство ВЛ на железобетонных опорах</t>
  </si>
  <si>
    <t>С3 - стандартизированная тарифная ставка на покрытие расходов сетевой организации на строительство кабельных линий электропередачи, руб./км</t>
  </si>
  <si>
    <t>2.1.1</t>
  </si>
  <si>
    <t>2.1.2</t>
  </si>
  <si>
    <r>
      <t>сечение жилы до 50 мм</t>
    </r>
    <r>
      <rPr>
        <vertAlign val="superscript"/>
        <sz val="11"/>
        <color theme="1"/>
        <rFont val="Calibri"/>
        <family val="2"/>
        <charset val="204"/>
        <scheme val="minor"/>
      </rPr>
      <t>2</t>
    </r>
    <r>
      <rPr>
        <sz val="11"/>
        <color theme="1"/>
        <rFont val="Calibri"/>
        <family val="2"/>
        <charset val="204"/>
        <scheme val="minor"/>
      </rPr>
      <t xml:space="preserve"> (включительно)</t>
    </r>
  </si>
  <si>
    <r>
      <t>сечение жилы более 50 мм</t>
    </r>
    <r>
      <rPr>
        <vertAlign val="superscript"/>
        <sz val="11"/>
        <color theme="1"/>
        <rFont val="Calibri"/>
        <family val="2"/>
        <charset val="204"/>
        <scheme val="minor"/>
      </rPr>
      <t>2</t>
    </r>
  </si>
  <si>
    <t>Подземная прокладка в траншее одного кабеля с алюминиевыми жилами кабелем АВБШВ</t>
  </si>
  <si>
    <r>
      <t>сечение жилы 95 мм</t>
    </r>
    <r>
      <rPr>
        <vertAlign val="superscript"/>
        <sz val="11"/>
        <color theme="1"/>
        <rFont val="Calibri"/>
        <family val="2"/>
        <charset val="204"/>
        <scheme val="minor"/>
      </rPr>
      <t>2</t>
    </r>
  </si>
  <si>
    <r>
      <t>сечение жилы 120 мм</t>
    </r>
    <r>
      <rPr>
        <vertAlign val="superscript"/>
        <sz val="11"/>
        <color theme="1"/>
        <rFont val="Calibri"/>
        <family val="2"/>
        <charset val="204"/>
        <scheme val="minor"/>
      </rPr>
      <t>2</t>
    </r>
  </si>
  <si>
    <r>
      <t>сечение жилы 240 мм</t>
    </r>
    <r>
      <rPr>
        <vertAlign val="superscript"/>
        <sz val="11"/>
        <color theme="1"/>
        <rFont val="Calibri"/>
        <family val="2"/>
        <charset val="204"/>
        <scheme val="minor"/>
      </rPr>
      <t>2</t>
    </r>
  </si>
  <si>
    <t>3.1.1</t>
  </si>
  <si>
    <t>3.1.2</t>
  </si>
  <si>
    <t>Подземная прокладка в траншее одного кабеля с алюминиевыми жилами кабелем АПвП</t>
  </si>
  <si>
    <r>
      <t>сечение жилы 500 мм</t>
    </r>
    <r>
      <rPr>
        <vertAlign val="superscript"/>
        <sz val="11"/>
        <color theme="1"/>
        <rFont val="Calibri"/>
        <family val="2"/>
        <charset val="204"/>
        <scheme val="minor"/>
      </rPr>
      <t>2</t>
    </r>
  </si>
  <si>
    <t>Подземная прокладка в траншее одного кабеля с алюминиевыми жилами кабелем АСБ</t>
  </si>
  <si>
    <t>3.2.1</t>
  </si>
  <si>
    <t>Строительство закрытых переходов методом горизонтального направленного бурения тремя трубами ПНД диаметром 110 мм кабелем АСБ</t>
  </si>
  <si>
    <t>3.3.1</t>
  </si>
  <si>
    <t>3.3.2</t>
  </si>
  <si>
    <t>3.3.3</t>
  </si>
  <si>
    <t>3.4.1</t>
  </si>
  <si>
    <t>3.4.2</t>
  </si>
  <si>
    <t>Строительство закрытых переходов методом горизонтального направленного бурения тремя трубами ПНД диаметром 160 мм</t>
  </si>
  <si>
    <t>3.5.1</t>
  </si>
  <si>
    <t>3.5.2</t>
  </si>
  <si>
    <r>
      <t>сечение жилы 240 мм</t>
    </r>
    <r>
      <rPr>
        <vertAlign val="superscript"/>
        <sz val="11"/>
        <color theme="1"/>
        <rFont val="Calibri"/>
        <family val="2"/>
        <charset val="204"/>
        <scheme val="minor"/>
      </rPr>
      <t>2</t>
    </r>
    <r>
      <rPr>
        <sz val="11"/>
        <color theme="1"/>
        <rFont val="Calibri"/>
        <family val="2"/>
        <charset val="204"/>
        <scheme val="minor"/>
      </rPr>
      <t xml:space="preserve"> (АСБ)</t>
    </r>
  </si>
  <si>
    <r>
      <t>сечение жилы 500 мм</t>
    </r>
    <r>
      <rPr>
        <vertAlign val="superscript"/>
        <sz val="11"/>
        <color theme="1"/>
        <rFont val="Calibri"/>
        <family val="2"/>
        <charset val="204"/>
        <scheme val="minor"/>
      </rPr>
      <t>2</t>
    </r>
    <r>
      <rPr>
        <sz val="11"/>
        <color theme="1"/>
        <rFont val="Calibri"/>
        <family val="2"/>
        <charset val="204"/>
        <scheme val="minor"/>
      </rPr>
      <t xml:space="preserve"> (АПвП)</t>
    </r>
  </si>
  <si>
    <r>
      <t>С</t>
    </r>
    <r>
      <rPr>
        <vertAlign val="subscript"/>
        <sz val="11"/>
        <color theme="1"/>
        <rFont val="Calibri"/>
        <family val="2"/>
        <charset val="204"/>
        <scheme val="minor"/>
      </rPr>
      <t>4</t>
    </r>
    <r>
      <rPr>
        <sz val="11"/>
        <color theme="1"/>
        <rFont val="Calibri"/>
        <family val="2"/>
        <charset val="204"/>
        <scheme val="minor"/>
      </rPr>
      <t xml:space="preserve"> - стандартизированная тарифная ставка на покрытие расходов сетевой организации на строительство пунктов секционирования (реклоузеров, распределительных пунктов, переключательных пунктов), руб./шт.</t>
    </r>
  </si>
  <si>
    <t>Строительство реклоузеров</t>
  </si>
  <si>
    <r>
      <t>С</t>
    </r>
    <r>
      <rPr>
        <vertAlign val="subscript"/>
        <sz val="11"/>
        <color theme="1"/>
        <rFont val="Calibri"/>
        <family val="2"/>
        <charset val="204"/>
        <scheme val="minor"/>
      </rPr>
      <t>5</t>
    </r>
    <r>
      <rPr>
        <sz val="11"/>
        <color theme="1"/>
        <rFont val="Calibri"/>
        <family val="2"/>
        <charset val="204"/>
        <scheme val="minor"/>
      </rPr>
      <t xml:space="preserve"> - стандартизированная тарифная ставка на покрытие расходов сетевой организации на строительство трансформаторных подстанций (ТП), за исключением распределительных трансформаторных подстанций (РТП), с уровнем напряжения до 35 кВ руб./кВт</t>
    </r>
  </si>
  <si>
    <t>5.1</t>
  </si>
  <si>
    <t>мощностью 1 x 160 кВА</t>
  </si>
  <si>
    <t>мощностью 1 x 250 кВА</t>
  </si>
  <si>
    <t>мощностью 1 x 400 кВА</t>
  </si>
  <si>
    <t>мощностью 1 x 630 кВА</t>
  </si>
  <si>
    <t>мощностью 1 x 1000 кВА</t>
  </si>
  <si>
    <t>5.2</t>
  </si>
  <si>
    <t>5.3</t>
  </si>
  <si>
    <t>Комплектная трансформаторная подстанция с одним трансформатором (КТПп)</t>
  </si>
  <si>
    <t>5.1.1</t>
  </si>
  <si>
    <t>5.1.2</t>
  </si>
  <si>
    <t>5.1.3</t>
  </si>
  <si>
    <t>5.1.4</t>
  </si>
  <si>
    <t>5.1.5</t>
  </si>
  <si>
    <t>Комплектная трансформаторная подстанция с двумя трансформаторами (КТПп)</t>
  </si>
  <si>
    <t>мощностью 2 x 250 кВА</t>
  </si>
  <si>
    <t>мощностью 2 x 400 кВА</t>
  </si>
  <si>
    <t>5.2.1</t>
  </si>
  <si>
    <t>Блочная комплектная трансформаторная подстанция с двумя трансформаторами (БКТП)</t>
  </si>
  <si>
    <t>5.2.2</t>
  </si>
  <si>
    <t>мощностью 2 x 630 кВА</t>
  </si>
  <si>
    <t>мощностью 2 x 1000 кВА</t>
  </si>
  <si>
    <t>мощностью 2 x 1600 кВА</t>
  </si>
  <si>
    <t>5.3.1</t>
  </si>
  <si>
    <t>5.3.2</t>
  </si>
  <si>
    <t>5.3.3</t>
  </si>
  <si>
    <r>
      <t>С</t>
    </r>
    <r>
      <rPr>
        <vertAlign val="subscript"/>
        <sz val="11"/>
        <color theme="1"/>
        <rFont val="Calibri"/>
        <family val="2"/>
        <charset val="204"/>
        <scheme val="minor"/>
      </rPr>
      <t>6</t>
    </r>
    <r>
      <rPr>
        <sz val="11"/>
        <color theme="1"/>
        <rFont val="Calibri"/>
        <family val="2"/>
        <charset val="204"/>
        <scheme val="minor"/>
      </rPr>
      <t xml:space="preserve"> - стандартизированная тарифная ставка на покрытие расходов сетевой организации на строительство распределительных трансформаторных подстанций (РТП) с уровнем напряжения до 35 кВ, (руб./кВт)</t>
    </r>
  </si>
  <si>
    <t>7</t>
  </si>
  <si>
    <r>
      <t>С</t>
    </r>
    <r>
      <rPr>
        <vertAlign val="subscript"/>
        <sz val="11"/>
        <color theme="1"/>
        <rFont val="Calibri"/>
        <family val="2"/>
        <charset val="204"/>
        <scheme val="minor"/>
      </rPr>
      <t>7</t>
    </r>
    <r>
      <rPr>
        <sz val="11"/>
        <color theme="1"/>
        <rFont val="Calibri"/>
        <family val="2"/>
        <charset val="204"/>
        <scheme val="minor"/>
      </rPr>
      <t xml:space="preserve"> - стандартизированная тарифная ставка на покрытие расходов сетевой организации на строительство трансформаторных подстанций с уровнем напряжения 35 кВ и выше (ПС), (руб./кВт)</t>
    </r>
  </si>
  <si>
    <t>ЗА ЕДИНИЦУ МАКСИМАЛЬНОЙ МОЩНОСТИ ДЛЯ РАСЧЕТА ПЛАТЫ</t>
  </si>
  <si>
    <t>ЗА ТЕХНОЛОГИЧЕСКОЕ ПРИСОЕДИНЕНИЕ ЭНЕРГОПРИНИМАЮЩИХ УСТРОЙСТВ</t>
  </si>
  <si>
    <t>К ЭЛЕКТРИЧЕСКИМ СЕТЯМ ТЕРРИТОРИАЛЬНЫХ СЕТЕВЫХ ОРГАНИЗАЦИЙ</t>
  </si>
  <si>
    <t>КАЛУЖСКОЙ ОБЛАСТИ МОЩНОСТЬЮ МЕНЕЕ 8900 КВТ И НА УРОВНЕ</t>
  </si>
  <si>
    <t>НАПРЯЖЕНИЯ НИЖЕ 35 КВ</t>
  </si>
  <si>
    <t>СТАВКИ</t>
  </si>
  <si>
    <t>Ставка за единицу максимальной мощности для определения платы за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на покрытие расходов, не связанных со строительством объектов электросетевого хозяйства, руб./кВт &lt;1&gt;</t>
  </si>
  <si>
    <r>
      <t>С</t>
    </r>
    <r>
      <rPr>
        <vertAlign val="superscript"/>
        <sz val="11"/>
        <color theme="1"/>
        <rFont val="Calibri"/>
        <family val="2"/>
        <charset val="204"/>
        <scheme val="minor"/>
      </rPr>
      <t>maxN</t>
    </r>
    <r>
      <rPr>
        <vertAlign val="subscript"/>
        <sz val="11"/>
        <color theme="1"/>
        <rFont val="Calibri"/>
        <family val="2"/>
        <charset val="204"/>
        <scheme val="minor"/>
      </rPr>
      <t>1.1</t>
    </r>
    <r>
      <rPr>
        <sz val="11"/>
        <color theme="1"/>
        <rFont val="Calibri"/>
        <family val="2"/>
        <charset val="204"/>
        <scheme val="minor"/>
      </rPr>
      <t xml:space="preserve"> - подготовка и выдача сетевой организацией технических условий заявителю (ТУ)</t>
    </r>
  </si>
  <si>
    <r>
      <t>С</t>
    </r>
    <r>
      <rPr>
        <vertAlign val="superscript"/>
        <sz val="11"/>
        <color theme="1"/>
        <rFont val="Calibri"/>
        <family val="2"/>
        <charset val="204"/>
        <scheme val="minor"/>
      </rPr>
      <t>maxN</t>
    </r>
    <r>
      <rPr>
        <vertAlign val="subscript"/>
        <sz val="11"/>
        <color theme="1"/>
        <rFont val="Calibri"/>
        <family val="2"/>
        <charset val="204"/>
        <scheme val="minor"/>
      </rPr>
      <t>1.2</t>
    </r>
    <r>
      <rPr>
        <sz val="11"/>
        <color theme="1"/>
        <rFont val="Calibri"/>
        <family val="2"/>
        <charset val="204"/>
        <scheme val="minor"/>
      </rPr>
      <t xml:space="preserve"> - проверка сетевой организацией выполнения заявителем технических условий</t>
    </r>
  </si>
  <si>
    <r>
      <t>С</t>
    </r>
    <r>
      <rPr>
        <vertAlign val="superscript"/>
        <sz val="11"/>
        <color theme="1"/>
        <rFont val="Calibri"/>
        <family val="2"/>
        <charset val="204"/>
        <scheme val="minor"/>
      </rPr>
      <t>maxN</t>
    </r>
    <r>
      <rPr>
        <vertAlign val="subscript"/>
        <sz val="11"/>
        <color theme="1"/>
        <rFont val="Calibri"/>
        <family val="2"/>
        <charset val="204"/>
        <scheme val="minor"/>
      </rPr>
      <t>2</t>
    </r>
    <r>
      <rPr>
        <sz val="11"/>
        <color theme="1"/>
        <rFont val="Calibri"/>
        <family val="2"/>
        <charset val="204"/>
        <scheme val="minor"/>
      </rPr>
      <t xml:space="preserve"> - ставка за единицу максимальной мощности на осуществление мероприятий по строительству воздушных линий электропередачи, руб./кВт</t>
    </r>
  </si>
  <si>
    <t>(без НДС)</t>
  </si>
  <si>
    <r>
      <t>С</t>
    </r>
    <r>
      <rPr>
        <vertAlign val="superscript"/>
        <sz val="11"/>
        <color theme="1"/>
        <rFont val="Calibri"/>
        <family val="2"/>
        <charset val="204"/>
        <scheme val="minor"/>
      </rPr>
      <t>maxN</t>
    </r>
    <r>
      <rPr>
        <vertAlign val="subscript"/>
        <sz val="11"/>
        <color theme="1"/>
        <rFont val="Calibri"/>
        <family val="2"/>
        <charset val="204"/>
        <scheme val="minor"/>
      </rPr>
      <t>3</t>
    </r>
    <r>
      <rPr>
        <sz val="11"/>
        <color theme="1"/>
        <rFont val="Calibri"/>
        <family val="2"/>
        <charset val="204"/>
        <scheme val="minor"/>
      </rPr>
      <t xml:space="preserve"> - ставка за единицу максимальной мощности на осуществление мероприятий по строительству кабельных линий электропередачи, руб./кВт</t>
    </r>
  </si>
  <si>
    <t>3.1.3</t>
  </si>
  <si>
    <r>
      <t>сечение жилы 150 мм</t>
    </r>
    <r>
      <rPr>
        <vertAlign val="superscript"/>
        <sz val="11"/>
        <color theme="1"/>
        <rFont val="Calibri"/>
        <family val="2"/>
        <charset val="204"/>
        <scheme val="minor"/>
      </rPr>
      <t>2</t>
    </r>
  </si>
  <si>
    <r>
      <t>С</t>
    </r>
    <r>
      <rPr>
        <vertAlign val="superscript"/>
        <sz val="11"/>
        <color theme="1"/>
        <rFont val="Calibri"/>
        <family val="2"/>
        <charset val="204"/>
        <scheme val="minor"/>
      </rPr>
      <t>maxN</t>
    </r>
    <r>
      <rPr>
        <vertAlign val="subscript"/>
        <sz val="11"/>
        <color theme="1"/>
        <rFont val="Calibri"/>
        <family val="2"/>
        <charset val="204"/>
        <scheme val="minor"/>
      </rPr>
      <t>4</t>
    </r>
    <r>
      <rPr>
        <sz val="11"/>
        <color theme="1"/>
        <rFont val="Calibri"/>
        <family val="2"/>
        <charset val="204"/>
        <scheme val="minor"/>
      </rPr>
      <t xml:space="preserve"> - ставка за единицу максимальной мощности на осуществление мероприятий по строительству пунктов секционирования (реклоузеров, распределительных пунктов, переключательных пунктов), руб./кВт</t>
    </r>
  </si>
  <si>
    <r>
      <t>С</t>
    </r>
    <r>
      <rPr>
        <vertAlign val="superscript"/>
        <sz val="11"/>
        <color theme="1"/>
        <rFont val="Calibri"/>
        <family val="2"/>
        <charset val="204"/>
        <scheme val="minor"/>
      </rPr>
      <t>maxN</t>
    </r>
    <r>
      <rPr>
        <vertAlign val="subscript"/>
        <sz val="11"/>
        <color theme="1"/>
        <rFont val="Calibri"/>
        <family val="2"/>
        <charset val="204"/>
        <scheme val="minor"/>
      </rPr>
      <t>5</t>
    </r>
    <r>
      <rPr>
        <sz val="11"/>
        <color theme="1"/>
        <rFont val="Calibri"/>
        <family val="2"/>
        <charset val="204"/>
        <scheme val="minor"/>
      </rPr>
      <t xml:space="preserve"> - ставка за единицу максимальной мощности на осуществление мероприятий по строительству трансформаторных подстанций (ТП), за исключением распределительных трансформаторных подстанций (РТП), с уровнем напряжения до 35 кВ руб./кВт</t>
    </r>
  </si>
  <si>
    <r>
      <t>С</t>
    </r>
    <r>
      <rPr>
        <vertAlign val="superscript"/>
        <sz val="11"/>
        <color theme="1"/>
        <rFont val="Calibri"/>
        <family val="2"/>
        <charset val="204"/>
        <scheme val="minor"/>
      </rPr>
      <t>maxN</t>
    </r>
    <r>
      <rPr>
        <vertAlign val="subscript"/>
        <sz val="11"/>
        <color theme="1"/>
        <rFont val="Calibri"/>
        <family val="2"/>
        <charset val="204"/>
        <scheme val="minor"/>
      </rPr>
      <t>6</t>
    </r>
    <r>
      <rPr>
        <sz val="11"/>
        <color theme="1"/>
        <rFont val="Calibri"/>
        <family val="2"/>
        <charset val="204"/>
        <scheme val="minor"/>
      </rPr>
      <t xml:space="preserve"> - ставка за единицу максимальной мощности на осуществление мероприятий по строительству распределительных трансформаторных подстанций (РТП) с уровнем напряжения до 35 кВ, (руб./кВт)</t>
    </r>
  </si>
  <si>
    <r>
      <t>С</t>
    </r>
    <r>
      <rPr>
        <vertAlign val="superscript"/>
        <sz val="11"/>
        <color theme="1"/>
        <rFont val="Calibri"/>
        <family val="2"/>
        <charset val="204"/>
        <scheme val="minor"/>
      </rPr>
      <t>maxN</t>
    </r>
    <r>
      <rPr>
        <vertAlign val="subscript"/>
        <sz val="11"/>
        <color theme="1"/>
        <rFont val="Calibri"/>
        <family val="2"/>
        <charset val="204"/>
        <scheme val="minor"/>
      </rPr>
      <t>7</t>
    </r>
    <r>
      <rPr>
        <sz val="11"/>
        <color theme="1"/>
        <rFont val="Calibri"/>
        <family val="2"/>
        <charset val="204"/>
        <scheme val="minor"/>
      </rPr>
      <t xml:space="preserve"> - ставка за единицу максимальной мощности на осуществление мероприятий по строительству трансформаторных подстанций с уровнем напряжения 35 кВ и выше (ПС), (руб./кВт)</t>
    </r>
  </si>
  <si>
    <t>ФОРМУЛЫ</t>
  </si>
  <si>
    <t>ПЛАТЫ ЗА ТЕХНОЛОГИЧЕСКОЕ ПРИСОЕДИНЕНИЕ К ЭЛЕКТРИЧЕСКИМ СЕТЯМ</t>
  </si>
  <si>
    <t>ТЕРРИТОРИАЛЬНЫХ СЕТЕВЫХ ОРГАНИЗАЦИЙ КАЛУЖСКОЙ ОБЛАСТИ</t>
  </si>
  <si>
    <t>1. Если отсутствует необходимость реализации мероприятий "последней мили":</t>
  </si>
  <si>
    <r>
      <t>где С</t>
    </r>
    <r>
      <rPr>
        <vertAlign val="subscript"/>
        <sz val="11"/>
        <color theme="1"/>
        <rFont val="Calibri"/>
        <family val="2"/>
        <charset val="204"/>
        <scheme val="minor"/>
      </rPr>
      <t>1</t>
    </r>
    <r>
      <rPr>
        <sz val="11"/>
        <color theme="1"/>
        <rFont val="Calibri"/>
        <family val="2"/>
        <charset val="204"/>
        <scheme val="minor"/>
      </rPr>
      <t xml:space="preserve"> - 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не связанных со строительством объектов электросетевого хозяйства, (руб./1 присоединение);</t>
    </r>
  </si>
  <si>
    <r>
      <t>С</t>
    </r>
    <r>
      <rPr>
        <vertAlign val="subscript"/>
        <sz val="11"/>
        <color theme="1"/>
        <rFont val="Calibri"/>
        <family val="2"/>
        <charset val="204"/>
        <scheme val="minor"/>
      </rPr>
      <t>1.1 -</t>
    </r>
    <r>
      <rPr>
        <sz val="11"/>
        <color theme="1"/>
        <rFont val="Calibri"/>
        <family val="2"/>
        <charset val="204"/>
        <scheme val="minor"/>
      </rPr>
      <t xml:space="preserve"> подготовка и выдача сетевой организацией технических условий заявителю (ТУ);</t>
    </r>
  </si>
  <si>
    <r>
      <t>С</t>
    </r>
    <r>
      <rPr>
        <vertAlign val="subscript"/>
        <sz val="11"/>
        <color theme="1"/>
        <rFont val="Calibri"/>
        <family val="2"/>
        <charset val="204"/>
        <scheme val="minor"/>
      </rPr>
      <t>1.2 -</t>
    </r>
    <r>
      <rPr>
        <sz val="11"/>
        <color theme="1"/>
        <rFont val="Calibri"/>
        <family val="2"/>
        <charset val="204"/>
        <scheme val="minor"/>
      </rPr>
      <t xml:space="preserve"> проверка сетевой организацией выполнения заявителем технических условий.</t>
    </r>
  </si>
  <si>
    <r>
      <t>С</t>
    </r>
    <r>
      <rPr>
        <b/>
        <vertAlign val="subscript"/>
        <sz val="11"/>
        <color theme="1"/>
        <rFont val="Calibri"/>
        <family val="2"/>
        <charset val="204"/>
        <scheme val="minor"/>
      </rPr>
      <t>1</t>
    </r>
    <r>
      <rPr>
        <b/>
        <sz val="11"/>
        <color theme="1"/>
        <rFont val="Calibri"/>
        <family val="2"/>
        <charset val="204"/>
        <scheme val="minor"/>
      </rPr>
      <t xml:space="preserve"> = С</t>
    </r>
    <r>
      <rPr>
        <b/>
        <vertAlign val="subscript"/>
        <sz val="11"/>
        <color theme="1"/>
        <rFont val="Calibri"/>
        <family val="2"/>
        <charset val="204"/>
        <scheme val="minor"/>
      </rPr>
      <t>1.1</t>
    </r>
    <r>
      <rPr>
        <b/>
        <sz val="11"/>
        <color theme="1"/>
        <rFont val="Calibri"/>
        <family val="2"/>
        <charset val="204"/>
        <scheme val="minor"/>
      </rPr>
      <t xml:space="preserve"> + С</t>
    </r>
    <r>
      <rPr>
        <b/>
        <vertAlign val="subscript"/>
        <sz val="11"/>
        <color theme="1"/>
        <rFont val="Calibri"/>
        <family val="2"/>
        <charset val="204"/>
        <scheme val="minor"/>
      </rPr>
      <t>1.2</t>
    </r>
    <r>
      <rPr>
        <b/>
        <sz val="11"/>
        <color theme="1"/>
        <rFont val="Calibri"/>
        <family val="2"/>
        <charset val="204"/>
        <scheme val="minor"/>
      </rPr>
      <t xml:space="preserve"> </t>
    </r>
    <r>
      <rPr>
        <sz val="11"/>
        <color theme="1"/>
        <rFont val="Calibri"/>
        <family val="2"/>
        <charset val="204"/>
        <scheme val="minor"/>
      </rPr>
      <t>(руб.),</t>
    </r>
  </si>
  <si>
    <t>2. Если при технологическом присоединении заявителя предусматривается мероприятие "последней мили" по прокладке воздушных линий электропередачи:</t>
  </si>
  <si>
    <r>
      <t>где С</t>
    </r>
    <r>
      <rPr>
        <vertAlign val="subscript"/>
        <sz val="11"/>
        <color theme="1"/>
        <rFont val="Calibri"/>
        <family val="2"/>
        <charset val="204"/>
        <scheme val="minor"/>
      </rPr>
      <t>1</t>
    </r>
    <r>
      <rPr>
        <sz val="11"/>
        <color theme="1"/>
        <rFont val="Calibri"/>
        <family val="2"/>
        <charset val="204"/>
        <scheme val="minor"/>
      </rPr>
      <t xml:space="preserve"> - 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без расходов, связанных со строительством объектов электросетевого хозяйства (руб. /1 присоединение);</t>
    </r>
  </si>
  <si>
    <r>
      <t>С</t>
    </r>
    <r>
      <rPr>
        <vertAlign val="subscript"/>
        <sz val="11"/>
        <color theme="1"/>
        <rFont val="Calibri"/>
        <family val="2"/>
        <charset val="204"/>
        <scheme val="minor"/>
      </rPr>
      <t>2i,t</t>
    </r>
    <r>
      <rPr>
        <sz val="11"/>
        <color theme="1"/>
        <rFont val="Calibri"/>
        <family val="2"/>
        <charset val="204"/>
        <scheme val="minor"/>
      </rPr>
      <t xml:space="preserve"> - стандартизированная тарифная ставка на покрытие расходов сетевой организации на строительство воздушных линий электропередачи на i-том уровне напряжения в зависимости от вида используемого материала и (или) способа выполнения работ (t) в расчете на 1 км линий, руб./км;</t>
    </r>
  </si>
  <si>
    <r>
      <t>L</t>
    </r>
    <r>
      <rPr>
        <vertAlign val="subscript"/>
        <sz val="11"/>
        <color theme="1"/>
        <rFont val="Calibri"/>
        <family val="2"/>
        <charset val="204"/>
        <scheme val="minor"/>
      </rPr>
      <t>2i,t</t>
    </r>
    <r>
      <rPr>
        <sz val="11"/>
        <color theme="1"/>
        <rFont val="Calibri"/>
        <family val="2"/>
        <charset val="204"/>
        <scheme val="minor"/>
      </rPr>
      <t xml:space="preserve"> - протяженность воздушных линий электропередачи электропередачи на i-том уровне напряжения в зависимости от вида используемого материала и (или) способа выполнения работ (t) (км).</t>
    </r>
  </si>
  <si>
    <t>3. Если при технологическом присоединении заявителя предусматривается мероприятие "последней мили" по прокладке кабельных линий электропередачи</t>
  </si>
  <si>
    <r>
      <t>где С</t>
    </r>
    <r>
      <rPr>
        <vertAlign val="subscript"/>
        <sz val="11"/>
        <color theme="1"/>
        <rFont val="Calibri"/>
        <family val="2"/>
        <charset val="204"/>
        <scheme val="minor"/>
      </rPr>
      <t>1</t>
    </r>
    <r>
      <rPr>
        <sz val="11"/>
        <color theme="1"/>
        <rFont val="Calibri"/>
        <family val="2"/>
        <charset val="204"/>
        <scheme val="minor"/>
      </rPr>
      <t xml:space="preserve"> - 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не связанных со строительством объектов электросетевого хозяйства (руб./1 присоединение);</t>
    </r>
  </si>
  <si>
    <r>
      <t>С</t>
    </r>
    <r>
      <rPr>
        <vertAlign val="subscript"/>
        <sz val="11"/>
        <color theme="1"/>
        <rFont val="Calibri"/>
        <family val="2"/>
        <charset val="204"/>
        <scheme val="minor"/>
      </rPr>
      <t>3i,t</t>
    </r>
    <r>
      <rPr>
        <sz val="11"/>
        <color theme="1"/>
        <rFont val="Calibri"/>
        <family val="2"/>
        <charset val="204"/>
        <scheme val="minor"/>
      </rPr>
      <t xml:space="preserve"> - стандартизированная тарифная ставка на покрытие расходов на строительство кабельных линий электропередачи на i-том уровне напряжения в зависимости от вида используемого материала и (или) способа выполнения работ (t) в расчете на 1 км линий, руб./км;</t>
    </r>
  </si>
  <si>
    <r>
      <t>L</t>
    </r>
    <r>
      <rPr>
        <vertAlign val="subscript"/>
        <sz val="11"/>
        <color theme="1"/>
        <rFont val="Calibri"/>
        <family val="2"/>
        <charset val="204"/>
        <scheme val="minor"/>
      </rPr>
      <t>3i,t</t>
    </r>
    <r>
      <rPr>
        <sz val="11"/>
        <color theme="1"/>
        <rFont val="Calibri"/>
        <family val="2"/>
        <charset val="204"/>
        <scheme val="minor"/>
      </rPr>
      <t xml:space="preserve"> - протяженность кабельных линий электропередачи на i-том уровне напряжения в зависимости от вида используемого материала и (или) способа выполнения работ (t) (км).</t>
    </r>
  </si>
  <si>
    <t>4. Если при технологическом присоединении заявителя предусматривается мероприятие "последней мили" по прокладке воздушных и кабельных линий электропередачи:</t>
  </si>
  <si>
    <r>
      <t>С</t>
    </r>
    <r>
      <rPr>
        <vertAlign val="subscript"/>
        <sz val="11"/>
        <color theme="1"/>
        <rFont val="Calibri"/>
        <family val="2"/>
        <charset val="204"/>
        <scheme val="minor"/>
      </rPr>
      <t>3i,t</t>
    </r>
    <r>
      <rPr>
        <sz val="11"/>
        <color theme="1"/>
        <rFont val="Calibri"/>
        <family val="2"/>
        <charset val="204"/>
        <scheme val="minor"/>
      </rPr>
      <t xml:space="preserve"> - стандартизированная тарифная ставка на покрытие расходов на строительство кабельных линий электропередачи на i-том уровне напряжения в расчете на 1 км линий, руб./км;</t>
    </r>
  </si>
  <si>
    <t>Информация о перечне мероприятий по снижению размеров потерь в электрических сетях в текущем периоде регулирования - 2017 году</t>
  </si>
  <si>
    <t>Информация о сводных данных об аварийных отключениях в электрических сетях, вызванных авариями или внеплановыми отключениями объектов электросетевого хозяйства, за предшествующий период регулирования, 2017 год</t>
  </si>
  <si>
    <t>Объем недопоставленной электрической энергии, кВт.ч</t>
  </si>
  <si>
    <t>Всего</t>
  </si>
  <si>
    <t>Квартал</t>
  </si>
  <si>
    <t>I</t>
  </si>
  <si>
    <t>II</t>
  </si>
  <si>
    <t>III</t>
  </si>
  <si>
    <t>IV</t>
  </si>
  <si>
    <t>в результате аварийных отключений электрической энергии</t>
  </si>
  <si>
    <t>Информация об объеме недопоставленной</t>
  </si>
  <si>
    <t xml:space="preserve">Форма 1.10. </t>
  </si>
  <si>
    <t>Информация об объеме недопоставленной в результате аварийных отключений электрической энергии в 2017 году</t>
  </si>
  <si>
    <t>для технологического присоединения потребителей</t>
  </si>
  <si>
    <t>трансформаторной мощности по центрам питания</t>
  </si>
  <si>
    <t>напряжением 35 кВ и выше</t>
  </si>
  <si>
    <t xml:space="preserve"> Информация о наличии объема свободной</t>
  </si>
  <si>
    <t>Форма 1.11.</t>
  </si>
  <si>
    <t>трансформаторной мощности по подстанциям и распределительным</t>
  </si>
  <si>
    <t>пунктам напряжением ниже 35 кВ</t>
  </si>
  <si>
    <t>Форма 1.12.</t>
  </si>
  <si>
    <t>ООО "Каскад-Энергосеть" не имеет центров питания напряжением 35 кВ и выше</t>
  </si>
  <si>
    <t>г. Калуга</t>
  </si>
  <si>
    <t>10 кВ, 0,4 кВ</t>
  </si>
  <si>
    <t>Калужская область Малоярославецкий р-н</t>
  </si>
  <si>
    <t>Наименование подстанции</t>
  </si>
  <si>
    <t>Трансформаторная (максимальная) мощность подстанции общая (кВт.)</t>
  </si>
  <si>
    <t>Трансформаторная мощность подстанции занятая потребителями (кВт.)</t>
  </si>
  <si>
    <t>Трансформаторная мощность подстанции свободная (кВт.)</t>
  </si>
  <si>
    <t>ТП 710</t>
  </si>
  <si>
    <t xml:space="preserve"> 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за 2017 год</t>
  </si>
  <si>
    <t>Номер</t>
  </si>
  <si>
    <t>Контрагент</t>
  </si>
  <si>
    <t xml:space="preserve">Договор </t>
  </si>
  <si>
    <t xml:space="preserve">Сумма </t>
  </si>
  <si>
    <t>Дата окончания</t>
  </si>
  <si>
    <t xml:space="preserve">Содержание </t>
  </si>
  <si>
    <t>январь</t>
  </si>
  <si>
    <t>повреждение кабельной муфты КЛ-10 кВ №19 ПС Воротынск</t>
  </si>
  <si>
    <t>Переключение на резервную линию №12 ПС Воротынск</t>
  </si>
  <si>
    <t>июнь</t>
  </si>
  <si>
    <t>механическое повреждение кабельной линии 10 кВ ТП-1</t>
  </si>
  <si>
    <t xml:space="preserve">Переключение на резервную линию №2 </t>
  </si>
  <si>
    <t>механическое повреждение кабельной линии 10 кВ РП-50- ТП-740</t>
  </si>
  <si>
    <t xml:space="preserve">Переключение на резервную линию </t>
  </si>
  <si>
    <t>июль</t>
  </si>
  <si>
    <t>Механическое повреждение кабельной линии 10 кВ ТП-653-ТП-654</t>
  </si>
  <si>
    <t>Воротынский участок ПС Воротынск КЛ-10 кВ №19</t>
  </si>
  <si>
    <t>ПС Воротынск КЛ-10 кВ №19</t>
  </si>
  <si>
    <t>Воротынский участок ТП-1</t>
  </si>
  <si>
    <t>Правобережье ТП-740</t>
  </si>
  <si>
    <t>Правобережье ТП-653  ТП-654</t>
  </si>
  <si>
    <t>Информация о проведении закупок товаров, необходимых</t>
  </si>
  <si>
    <t>Доп. информация</t>
  </si>
  <si>
    <t>ОАО «Калугатехремонт»</t>
  </si>
  <si>
    <t>Договор аренды № 12/16 от 02.01.2016</t>
  </si>
  <si>
    <t>1. Протокол внеочередного общего собрания участников ООО «Каскад-Энергосеть» от 22.11.2017 г.</t>
  </si>
  <si>
    <t>2. Положение о закупке товаров, работ, услуг для нужд ООО «Каскад-Энергосеть» от 22.11.2017 г.</t>
  </si>
  <si>
    <t>для производства регулируемых услуг в 2017 году</t>
  </si>
  <si>
    <t>(Доп. соглашение 2017)</t>
  </si>
  <si>
    <t>Аренда нежилых помещений по адресу:  г. Калуга, ул. Механизаторов, д. 38</t>
  </si>
  <si>
    <t>Извещение о закупке № 31704796899</t>
  </si>
  <si>
    <t>ООО «СПЕЦТРАНС»</t>
  </si>
  <si>
    <t xml:space="preserve">Договор аренды транспортного средства без экипажа № 10 от 11.04.2014 г. </t>
  </si>
  <si>
    <t>Аренда  автомобиля Форд Мондео</t>
  </si>
  <si>
    <t xml:space="preserve">Закупка у единственного поставщика </t>
  </si>
  <si>
    <t>ООО «ЛУКОЙЛ-Интер-Кард»</t>
  </si>
  <si>
    <t>Договор поставки № 31705073656 от 31.05.2017</t>
  </si>
  <si>
    <t>Поставка горюче-смазочных материалов 14400л602100</t>
  </si>
  <si>
    <t xml:space="preserve">Извещение о закупке № 31705073656 </t>
  </si>
  <si>
    <t>АО «Подольский завод электромонтажных изделий»</t>
  </si>
  <si>
    <t>Договор на поставку товара № 31705385398 от 24.08.2017</t>
  </si>
  <si>
    <t>603 275,00</t>
  </si>
  <si>
    <t>Поставка кабельных муфт для нужд филиала ООО "Каскад-Энергосеть" в г. Москва</t>
  </si>
  <si>
    <t>Извещение о закупке № 31705385398</t>
  </si>
  <si>
    <t>Договор поставки № 31705623692 от 02.11.2017</t>
  </si>
  <si>
    <t>467 100,00</t>
  </si>
  <si>
    <t>Поставка горюче-смазочных материалов для нужд ООО "Каскад-Энергосеть"</t>
  </si>
  <si>
    <t>Извещение о закупке № 31705623692</t>
  </si>
</sst>
</file>

<file path=xl/styles.xml><?xml version="1.0" encoding="utf-8"?>
<styleSheet xmlns="http://schemas.openxmlformats.org/spreadsheetml/2006/main">
  <numFmts count="5">
    <numFmt numFmtId="164" formatCode="0.0000"/>
    <numFmt numFmtId="165" formatCode="#,##0.0000"/>
    <numFmt numFmtId="166" formatCode="#,##0.00_ ;[Red]\-#,##0.00\ "/>
    <numFmt numFmtId="167" formatCode="#,##0_ ;[Red]\-#,##0\ "/>
    <numFmt numFmtId="168" formatCode="0.0"/>
  </numFmts>
  <fonts count="25">
    <font>
      <sz val="11"/>
      <color theme="1"/>
      <name val="Calibri"/>
      <family val="2"/>
      <charset val="204"/>
      <scheme val="minor"/>
    </font>
    <font>
      <b/>
      <sz val="11"/>
      <color theme="1"/>
      <name val="Calibri"/>
      <family val="2"/>
      <charset val="204"/>
      <scheme val="minor"/>
    </font>
    <font>
      <sz val="11"/>
      <color rgb="FF0000FF"/>
      <name val="Calibri"/>
      <family val="2"/>
      <charset val="204"/>
      <scheme val="minor"/>
    </font>
    <font>
      <sz val="12"/>
      <color theme="1"/>
      <name val="Times New Roman"/>
      <family val="1"/>
      <charset val="204"/>
    </font>
    <font>
      <sz val="10"/>
      <color theme="1"/>
      <name val="Calibri"/>
      <family val="2"/>
      <charset val="204"/>
      <scheme val="minor"/>
    </font>
    <font>
      <sz val="9"/>
      <color theme="1"/>
      <name val="Calibri"/>
      <family val="2"/>
      <charset val="204"/>
      <scheme val="minor"/>
    </font>
    <font>
      <b/>
      <u/>
      <sz val="11"/>
      <color theme="1"/>
      <name val="Calibri"/>
      <family val="2"/>
      <charset val="204"/>
      <scheme val="minor"/>
    </font>
    <font>
      <sz val="8"/>
      <color theme="1"/>
      <name val="Calibri"/>
      <family val="2"/>
      <charset val="204"/>
      <scheme val="minor"/>
    </font>
    <font>
      <b/>
      <sz val="10"/>
      <color theme="1"/>
      <name val="Calibri"/>
      <family val="2"/>
      <charset val="204"/>
      <scheme val="minor"/>
    </font>
    <font>
      <u/>
      <sz val="11"/>
      <color theme="10"/>
      <name val="Calibri"/>
      <family val="2"/>
      <charset val="204"/>
    </font>
    <font>
      <i/>
      <sz val="10"/>
      <name val="Calibri"/>
      <family val="2"/>
      <charset val="204"/>
      <scheme val="minor"/>
    </font>
    <font>
      <i/>
      <sz val="10"/>
      <color theme="1"/>
      <name val="Calibri"/>
      <family val="2"/>
      <charset val="204"/>
      <scheme val="minor"/>
    </font>
    <font>
      <b/>
      <u/>
      <sz val="11"/>
      <name val="Calibri"/>
      <family val="2"/>
      <charset val="204"/>
    </font>
    <font>
      <sz val="11"/>
      <color theme="0"/>
      <name val="Calibri"/>
      <family val="2"/>
      <charset val="204"/>
      <scheme val="minor"/>
    </font>
    <font>
      <vertAlign val="subscript"/>
      <sz val="11"/>
      <color theme="1"/>
      <name val="Calibri"/>
      <family val="2"/>
      <charset val="204"/>
      <scheme val="minor"/>
    </font>
    <font>
      <vertAlign val="superscript"/>
      <sz val="11"/>
      <color theme="1"/>
      <name val="Calibri"/>
      <family val="2"/>
      <charset val="204"/>
      <scheme val="minor"/>
    </font>
    <font>
      <sz val="11"/>
      <name val="Calibri"/>
      <family val="2"/>
      <charset val="204"/>
    </font>
    <font>
      <b/>
      <sz val="9"/>
      <color theme="1"/>
      <name val="Calibri"/>
      <family val="2"/>
      <charset val="204"/>
      <scheme val="minor"/>
    </font>
    <font>
      <b/>
      <vertAlign val="subscript"/>
      <sz val="11"/>
      <color theme="1"/>
      <name val="Calibri"/>
      <family val="2"/>
      <charset val="204"/>
      <scheme val="minor"/>
    </font>
    <font>
      <b/>
      <sz val="12"/>
      <color theme="1"/>
      <name val="Calibri"/>
      <family val="2"/>
      <charset val="204"/>
      <scheme val="minor"/>
    </font>
    <font>
      <u/>
      <sz val="11"/>
      <name val="Calibri"/>
      <family val="2"/>
      <charset val="204"/>
    </font>
    <font>
      <sz val="11"/>
      <color rgb="FFFF0000"/>
      <name val="Calibri"/>
      <family val="2"/>
      <charset val="204"/>
      <scheme val="minor"/>
    </font>
    <font>
      <sz val="10"/>
      <name val="Arial Cyr"/>
      <charset val="204"/>
    </font>
    <font>
      <b/>
      <sz val="11"/>
      <color rgb="FF000000"/>
      <name val="Calibri"/>
      <family val="2"/>
      <charset val="204"/>
      <scheme val="minor"/>
    </font>
    <font>
      <sz val="11"/>
      <color theme="1"/>
      <name val="Times New Roman"/>
      <family val="1"/>
      <charset val="204"/>
    </font>
  </fonts>
  <fills count="3">
    <fill>
      <patternFill patternType="none"/>
    </fill>
    <fill>
      <patternFill patternType="gray125"/>
    </fill>
    <fill>
      <patternFill patternType="solid">
        <fgColor rgb="FFFFFF00"/>
        <bgColor indexed="64"/>
      </patternFill>
    </fill>
  </fills>
  <borders count="5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s>
  <cellStyleXfs count="3">
    <xf numFmtId="0" fontId="0" fillId="0" borderId="0"/>
    <xf numFmtId="0" fontId="9" fillId="0" borderId="0" applyNumberFormat="0" applyFill="0" applyBorder="0" applyAlignment="0" applyProtection="0">
      <alignment vertical="top"/>
      <protection locked="0"/>
    </xf>
    <xf numFmtId="0" fontId="22" fillId="0" borderId="0"/>
  </cellStyleXfs>
  <cellXfs count="449">
    <xf numFmtId="0" fontId="0" fillId="0" borderId="0" xfId="0"/>
    <xf numFmtId="0" fontId="0" fillId="0" borderId="4" xfId="0" applyBorder="1" applyAlignment="1">
      <alignment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3" fillId="0" borderId="0" xfId="0" applyFont="1"/>
    <xf numFmtId="0" fontId="0" fillId="0" borderId="0" xfId="0" applyAlignment="1">
      <alignment horizontal="center"/>
    </xf>
    <xf numFmtId="0" fontId="0" fillId="0" borderId="4" xfId="0"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49" fontId="0" fillId="0" borderId="5" xfId="0" applyNumberFormat="1" applyBorder="1" applyAlignment="1">
      <alignment horizontal="center" vertical="center" wrapText="1"/>
    </xf>
    <xf numFmtId="49" fontId="0" fillId="0" borderId="5" xfId="0" applyNumberFormat="1" applyBorder="1" applyAlignment="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3" xfId="0" applyBorder="1"/>
    <xf numFmtId="0" fontId="0" fillId="0" borderId="13" xfId="0" applyBorder="1" applyAlignment="1">
      <alignment horizontal="center" vertical="center"/>
    </xf>
    <xf numFmtId="0" fontId="0" fillId="0" borderId="8" xfId="0" applyBorder="1" applyAlignment="1">
      <alignment vertical="top" wrapText="1"/>
    </xf>
    <xf numFmtId="0" fontId="0" fillId="0" borderId="8" xfId="0" applyBorder="1" applyAlignment="1">
      <alignment horizontal="center" vertical="center"/>
    </xf>
    <xf numFmtId="0" fontId="0" fillId="0" borderId="13" xfId="0" applyFont="1" applyBorder="1" applyAlignment="1">
      <alignment horizontal="center" vertical="center" wrapText="1"/>
    </xf>
    <xf numFmtId="0" fontId="3" fillId="0" borderId="0" xfId="0" applyFont="1" applyBorder="1" applyAlignment="1">
      <alignment horizontal="center" vertical="top" wrapText="1"/>
    </xf>
    <xf numFmtId="0" fontId="0" fillId="0" borderId="0" xfId="0" applyBorder="1"/>
    <xf numFmtId="0" fontId="0" fillId="0" borderId="13"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center" vertical="top" wrapText="1"/>
    </xf>
    <xf numFmtId="0" fontId="0" fillId="0" borderId="0" xfId="0" applyBorder="1" applyAlignment="1">
      <alignment vertical="top" wrapText="1"/>
    </xf>
    <xf numFmtId="0" fontId="0" fillId="0" borderId="5" xfId="0" applyBorder="1" applyAlignment="1">
      <alignment horizontal="left" vertical="center" wrapText="1"/>
    </xf>
    <xf numFmtId="0" fontId="0" fillId="0" borderId="5" xfId="0" applyBorder="1" applyAlignment="1">
      <alignment horizontal="center" vertical="center" wrapText="1"/>
    </xf>
    <xf numFmtId="14" fontId="0" fillId="0" borderId="4" xfId="0" applyNumberFormat="1" applyBorder="1" applyAlignment="1">
      <alignment horizontal="center" vertical="center" wrapText="1"/>
    </xf>
    <xf numFmtId="0" fontId="0" fillId="0" borderId="0" xfId="0" applyBorder="1" applyAlignment="1">
      <alignment horizontal="center" vertical="center" wrapText="1"/>
    </xf>
    <xf numFmtId="49" fontId="0" fillId="0" borderId="13" xfId="0" applyNumberFormat="1" applyBorder="1" applyAlignment="1">
      <alignment horizontal="center" vertical="center" wrapText="1"/>
    </xf>
    <xf numFmtId="49" fontId="0" fillId="0" borderId="4" xfId="0" applyNumberFormat="1" applyBorder="1" applyAlignment="1">
      <alignment vertical="center" wrapText="1"/>
    </xf>
    <xf numFmtId="49" fontId="0" fillId="0" borderId="15" xfId="0" applyNumberFormat="1" applyBorder="1" applyAlignment="1">
      <alignment vertical="center" wrapText="1"/>
    </xf>
    <xf numFmtId="49" fontId="0" fillId="0" borderId="0" xfId="0" applyNumberFormat="1" applyBorder="1" applyAlignment="1">
      <alignment vertical="center" wrapText="1"/>
    </xf>
    <xf numFmtId="49" fontId="0" fillId="0" borderId="22" xfId="0" applyNumberFormat="1" applyBorder="1" applyAlignment="1">
      <alignment vertical="center" wrapText="1"/>
    </xf>
    <xf numFmtId="49" fontId="0" fillId="0" borderId="23" xfId="0" applyNumberFormat="1" applyBorder="1" applyAlignment="1">
      <alignment vertical="center" wrapText="1"/>
    </xf>
    <xf numFmtId="49" fontId="0" fillId="0" borderId="24" xfId="0" applyNumberFormat="1" applyBorder="1" applyAlignment="1">
      <alignment vertical="center" wrapText="1"/>
    </xf>
    <xf numFmtId="0" fontId="0" fillId="0" borderId="6" xfId="0" applyBorder="1" applyAlignment="1">
      <alignment horizontal="center" vertical="top" wrapText="1"/>
    </xf>
    <xf numFmtId="0" fontId="0" fillId="0" borderId="11" xfId="0" applyBorder="1" applyAlignment="1">
      <alignment horizontal="center" vertical="top" wrapText="1"/>
    </xf>
    <xf numFmtId="0" fontId="0" fillId="0" borderId="10" xfId="0" applyBorder="1" applyAlignment="1">
      <alignment horizontal="center" vertical="top" wrapText="1"/>
    </xf>
    <xf numFmtId="0" fontId="9" fillId="0" borderId="5" xfId="1" applyBorder="1" applyAlignment="1" applyProtection="1">
      <alignment horizontal="center" vertical="top" wrapText="1"/>
    </xf>
    <xf numFmtId="0" fontId="0" fillId="0" borderId="5" xfId="0" applyBorder="1" applyAlignment="1">
      <alignment vertical="top" wrapText="1"/>
    </xf>
    <xf numFmtId="165" fontId="0" fillId="0" borderId="0" xfId="0" applyNumberFormat="1" applyBorder="1" applyAlignment="1">
      <alignment vertical="center" wrapText="1"/>
    </xf>
    <xf numFmtId="165" fontId="0" fillId="0" borderId="6" xfId="0" applyNumberFormat="1" applyBorder="1" applyAlignment="1">
      <alignment vertical="center" wrapText="1"/>
    </xf>
    <xf numFmtId="165" fontId="0" fillId="0" borderId="22" xfId="0" applyNumberFormat="1" applyBorder="1" applyAlignment="1">
      <alignment vertical="center" wrapText="1"/>
    </xf>
    <xf numFmtId="165" fontId="0" fillId="0" borderId="19" xfId="0" applyNumberFormat="1" applyBorder="1" applyAlignment="1">
      <alignment vertical="center" wrapText="1"/>
    </xf>
    <xf numFmtId="165" fontId="0" fillId="0" borderId="23" xfId="0" applyNumberFormat="1" applyBorder="1" applyAlignment="1">
      <alignment vertical="center" wrapText="1"/>
    </xf>
    <xf numFmtId="165" fontId="0" fillId="0" borderId="20" xfId="0" applyNumberFormat="1" applyBorder="1" applyAlignment="1">
      <alignment vertical="center" wrapText="1"/>
    </xf>
    <xf numFmtId="165" fontId="0" fillId="0" borderId="24" xfId="0" applyNumberFormat="1" applyBorder="1" applyAlignment="1">
      <alignment vertical="center" wrapText="1"/>
    </xf>
    <xf numFmtId="165" fontId="0" fillId="0" borderId="21" xfId="0" applyNumberFormat="1" applyBorder="1" applyAlignment="1">
      <alignment vertical="center" wrapText="1"/>
    </xf>
    <xf numFmtId="165" fontId="0" fillId="0" borderId="5" xfId="0" applyNumberFormat="1" applyBorder="1" applyAlignment="1">
      <alignment horizontal="center" vertical="center" wrapText="1"/>
    </xf>
    <xf numFmtId="165" fontId="0" fillId="0" borderId="8" xfId="0" applyNumberFormat="1" applyBorder="1" applyAlignment="1">
      <alignment vertical="center" wrapText="1"/>
    </xf>
    <xf numFmtId="165" fontId="0" fillId="0" borderId="5" xfId="0" applyNumberFormat="1" applyBorder="1" applyAlignment="1">
      <alignment vertical="center" wrapText="1"/>
    </xf>
    <xf numFmtId="165" fontId="0" fillId="0" borderId="13" xfId="0" applyNumberFormat="1" applyBorder="1" applyAlignment="1">
      <alignment vertical="center" wrapText="1"/>
    </xf>
    <xf numFmtId="165" fontId="0" fillId="0" borderId="20" xfId="0" applyNumberFormat="1" applyBorder="1" applyAlignment="1">
      <alignment horizontal="center" vertical="center" wrapText="1"/>
    </xf>
    <xf numFmtId="165" fontId="0" fillId="0" borderId="23" xfId="0" applyNumberFormat="1" applyBorder="1" applyAlignment="1">
      <alignment horizontal="center" vertical="center" wrapText="1"/>
    </xf>
    <xf numFmtId="165" fontId="0" fillId="0" borderId="19" xfId="0" applyNumberFormat="1" applyBorder="1" applyAlignment="1">
      <alignment horizontal="right" vertical="center" wrapText="1"/>
    </xf>
    <xf numFmtId="165" fontId="0" fillId="0" borderId="22" xfId="0" applyNumberFormat="1" applyBorder="1" applyAlignment="1">
      <alignment horizontal="right" vertical="center" wrapText="1"/>
    </xf>
    <xf numFmtId="165" fontId="0" fillId="0" borderId="6" xfId="0" applyNumberFormat="1" applyBorder="1" applyAlignment="1">
      <alignment horizontal="center" vertical="center" wrapText="1"/>
    </xf>
    <xf numFmtId="165" fontId="0" fillId="0" borderId="13" xfId="0" applyNumberFormat="1" applyBorder="1" applyAlignment="1">
      <alignment horizontal="center" vertical="center" wrapText="1"/>
    </xf>
    <xf numFmtId="165" fontId="0" fillId="0" borderId="8" xfId="0" applyNumberFormat="1" applyBorder="1" applyAlignment="1">
      <alignment horizontal="center" vertical="center" wrapText="1"/>
    </xf>
    <xf numFmtId="165" fontId="0" fillId="0" borderId="6" xfId="0" applyNumberFormat="1" applyBorder="1" applyAlignment="1">
      <alignment horizontal="right" vertical="center" wrapText="1"/>
    </xf>
    <xf numFmtId="3" fontId="0" fillId="0" borderId="5" xfId="0" applyNumberFormat="1" applyBorder="1" applyAlignment="1">
      <alignment horizontal="center" vertical="center" wrapText="1"/>
    </xf>
    <xf numFmtId="0" fontId="9" fillId="0" borderId="0" xfId="1" applyAlignment="1" applyProtection="1">
      <alignment horizontal="center"/>
    </xf>
    <xf numFmtId="0" fontId="0" fillId="0" borderId="0" xfId="0" applyAlignment="1">
      <alignment horizontal="right" vertical="center"/>
    </xf>
    <xf numFmtId="0" fontId="0" fillId="0" borderId="0" xfId="0" applyBorder="1" applyAlignment="1">
      <alignment horizontal="left" vertical="top" wrapText="1"/>
    </xf>
    <xf numFmtId="0" fontId="0" fillId="0" borderId="0" xfId="0" applyBorder="1" applyAlignment="1">
      <alignment horizontal="center" vertical="center"/>
    </xf>
    <xf numFmtId="0" fontId="0" fillId="0" borderId="0" xfId="0" applyAlignment="1">
      <alignment horizontal="left"/>
    </xf>
    <xf numFmtId="0" fontId="0" fillId="0" borderId="13" xfId="0" applyBorder="1" applyAlignment="1">
      <alignment horizontal="left" vertical="center" wrapText="1"/>
    </xf>
    <xf numFmtId="2" fontId="0" fillId="0" borderId="4" xfId="0" applyNumberFormat="1" applyBorder="1" applyAlignment="1">
      <alignment horizontal="center" vertical="center" wrapText="1"/>
    </xf>
    <xf numFmtId="0" fontId="0" fillId="0" borderId="0" xfId="0" applyBorder="1" applyAlignment="1">
      <alignment horizontal="left" vertical="top" wrapText="1"/>
    </xf>
    <xf numFmtId="0" fontId="1" fillId="0" borderId="5" xfId="0" applyFont="1" applyBorder="1" applyAlignment="1">
      <alignment horizontal="center" vertical="top" wrapText="1"/>
    </xf>
    <xf numFmtId="0" fontId="1" fillId="0" borderId="4" xfId="0" applyFont="1" applyBorder="1" applyAlignment="1">
      <alignment horizontal="center" vertical="center" wrapText="1"/>
    </xf>
    <xf numFmtId="0" fontId="1" fillId="0" borderId="4" xfId="0" applyFont="1" applyBorder="1" applyAlignment="1">
      <alignment horizontal="center" vertical="top"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49" fontId="0" fillId="0" borderId="6" xfId="0" applyNumberFormat="1" applyBorder="1" applyAlignment="1">
      <alignment horizontal="center" vertical="center" wrapText="1"/>
    </xf>
    <xf numFmtId="0" fontId="0" fillId="0" borderId="1" xfId="0" applyBorder="1" applyAlignment="1">
      <alignment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top" wrapText="1"/>
    </xf>
    <xf numFmtId="0" fontId="0" fillId="0" borderId="2" xfId="0" applyBorder="1" applyAlignment="1">
      <alignment horizontal="center" vertical="center"/>
    </xf>
    <xf numFmtId="0" fontId="0" fillId="0" borderId="0" xfId="0" applyBorder="1" applyAlignment="1">
      <alignment horizontal="center" vertical="center" wrapText="1"/>
    </xf>
    <xf numFmtId="0" fontId="0" fillId="0" borderId="4" xfId="0" applyBorder="1" applyAlignment="1">
      <alignment horizontal="center" vertical="center" wrapText="1"/>
    </xf>
    <xf numFmtId="49" fontId="0" fillId="0" borderId="0" xfId="0" applyNumberFormat="1" applyBorder="1" applyAlignment="1">
      <alignment horizontal="center" vertical="center" wrapText="1"/>
    </xf>
    <xf numFmtId="0" fontId="0" fillId="0" borderId="0" xfId="0" applyNumberFormat="1"/>
    <xf numFmtId="0" fontId="0" fillId="0" borderId="0" xfId="0" applyAlignment="1">
      <alignment vertical="top" wrapText="1"/>
    </xf>
    <xf numFmtId="0" fontId="0" fillId="0" borderId="0" xfId="0" applyBorder="1" applyAlignment="1">
      <alignment vertical="center" wrapText="1"/>
    </xf>
    <xf numFmtId="49" fontId="0" fillId="0" borderId="13" xfId="0" applyNumberFormat="1" applyBorder="1" applyAlignment="1">
      <alignment horizontal="center" vertical="center"/>
    </xf>
    <xf numFmtId="49" fontId="0" fillId="0" borderId="0" xfId="0" applyNumberFormat="1" applyBorder="1" applyAlignment="1">
      <alignment horizontal="center" vertical="center"/>
    </xf>
    <xf numFmtId="165" fontId="0" fillId="0" borderId="28" xfId="0" applyNumberFormat="1" applyBorder="1" applyAlignment="1">
      <alignment horizontal="right" vertical="center" wrapText="1"/>
    </xf>
    <xf numFmtId="165" fontId="0" fillId="0" borderId="32" xfId="0" applyNumberFormat="1" applyBorder="1" applyAlignment="1">
      <alignment horizontal="center" vertical="center" wrapText="1"/>
    </xf>
    <xf numFmtId="165" fontId="0" fillId="0" borderId="32" xfId="0" applyNumberFormat="1" applyBorder="1" applyAlignment="1">
      <alignment vertical="center" wrapText="1"/>
    </xf>
    <xf numFmtId="165" fontId="0" fillId="0" borderId="33" xfId="0" applyNumberFormat="1" applyBorder="1" applyAlignment="1">
      <alignment vertical="center" wrapText="1"/>
    </xf>
    <xf numFmtId="165" fontId="0" fillId="0" borderId="23" xfId="0" applyNumberFormat="1" applyBorder="1" applyAlignment="1">
      <alignment horizontal="right" vertical="center" wrapText="1"/>
    </xf>
    <xf numFmtId="165" fontId="0" fillId="0" borderId="24" xfId="0" applyNumberFormat="1" applyBorder="1" applyAlignment="1">
      <alignment horizontal="right" vertical="center" wrapText="1"/>
    </xf>
    <xf numFmtId="165" fontId="0" fillId="0" borderId="0" xfId="0" applyNumberFormat="1"/>
    <xf numFmtId="0" fontId="4" fillId="0" borderId="22" xfId="0" applyFont="1" applyBorder="1" applyAlignment="1">
      <alignment horizontal="center" vertical="center" wrapText="1"/>
    </xf>
    <xf numFmtId="0" fontId="0" fillId="0" borderId="1" xfId="0" applyBorder="1" applyAlignment="1">
      <alignment horizontal="center" vertical="top" wrapText="1"/>
    </xf>
    <xf numFmtId="0" fontId="0" fillId="0" borderId="3" xfId="0" applyBorder="1" applyAlignment="1">
      <alignment horizontal="center" vertical="center" wrapText="1"/>
    </xf>
    <xf numFmtId="49" fontId="0" fillId="0" borderId="5" xfId="0" applyNumberFormat="1" applyBorder="1" applyAlignment="1">
      <alignment horizontal="center" vertical="center" wrapText="1"/>
    </xf>
    <xf numFmtId="0" fontId="0" fillId="0" borderId="2" xfId="0" applyBorder="1" applyAlignment="1">
      <alignment vertical="top" wrapText="1"/>
    </xf>
    <xf numFmtId="0" fontId="0" fillId="0" borderId="1" xfId="0" applyBorder="1" applyAlignment="1">
      <alignment vertical="top" wrapText="1"/>
    </xf>
    <xf numFmtId="0" fontId="0" fillId="0" borderId="5" xfId="0" applyBorder="1" applyAlignment="1">
      <alignment horizontal="center" vertical="center" wrapText="1"/>
    </xf>
    <xf numFmtId="49" fontId="0" fillId="0" borderId="3" xfId="0" applyNumberFormat="1" applyBorder="1" applyAlignment="1">
      <alignment horizontal="center" vertical="center"/>
    </xf>
    <xf numFmtId="0" fontId="0" fillId="0" borderId="4" xfId="0" applyBorder="1" applyAlignment="1">
      <alignment horizontal="center" vertical="center" wrapText="1"/>
    </xf>
    <xf numFmtId="0" fontId="0" fillId="0" borderId="8" xfId="0" applyBorder="1" applyAlignment="1">
      <alignment vertical="center" wrapText="1"/>
    </xf>
    <xf numFmtId="0" fontId="0" fillId="0" borderId="0" xfId="0" applyBorder="1" applyAlignment="1">
      <alignment horizontal="center" vertical="center"/>
    </xf>
    <xf numFmtId="0" fontId="0" fillId="0" borderId="0" xfId="0" applyFill="1" applyBorder="1" applyAlignment="1">
      <alignment horizontal="center" vertical="center" wrapText="1"/>
    </xf>
    <xf numFmtId="0" fontId="0" fillId="0" borderId="0" xfId="0" applyBorder="1" applyAlignment="1">
      <alignment horizontal="left" vertical="center" wrapText="1"/>
    </xf>
    <xf numFmtId="2" fontId="0" fillId="0" borderId="0" xfId="0" applyNumberFormat="1" applyAlignment="1">
      <alignment vertical="center"/>
    </xf>
    <xf numFmtId="2" fontId="0" fillId="0" borderId="13" xfId="0" applyNumberFormat="1" applyBorder="1" applyAlignment="1">
      <alignment vertical="center"/>
    </xf>
    <xf numFmtId="2" fontId="0" fillId="0" borderId="13" xfId="0" applyNumberFormat="1" applyBorder="1" applyAlignment="1">
      <alignment horizontal="center" vertical="center"/>
    </xf>
    <xf numFmtId="0" fontId="1" fillId="0" borderId="0" xfId="0" applyFont="1" applyAlignment="1">
      <alignment vertical="center"/>
    </xf>
    <xf numFmtId="0" fontId="0" fillId="0" borderId="10" xfId="0" applyBorder="1" applyAlignment="1">
      <alignment vertical="top" wrapText="1"/>
    </xf>
    <xf numFmtId="0" fontId="0" fillId="0" borderId="8" xfId="0" applyBorder="1" applyAlignment="1">
      <alignment vertical="center"/>
    </xf>
    <xf numFmtId="0" fontId="0" fillId="0" borderId="0" xfId="0" applyBorder="1" applyAlignment="1">
      <alignment vertical="center"/>
    </xf>
    <xf numFmtId="0" fontId="0" fillId="0" borderId="0" xfId="0" applyFill="1" applyBorder="1" applyAlignment="1">
      <alignment vertical="top" wrapText="1"/>
    </xf>
    <xf numFmtId="0" fontId="0" fillId="0" borderId="0" xfId="0" applyFill="1" applyBorder="1"/>
    <xf numFmtId="0" fontId="0" fillId="0" borderId="0" xfId="0" applyFill="1" applyBorder="1" applyAlignment="1">
      <alignment vertical="center" wrapText="1"/>
    </xf>
    <xf numFmtId="0" fontId="0" fillId="0" borderId="0" xfId="0" applyFill="1" applyBorder="1" applyAlignment="1">
      <alignment vertical="center"/>
    </xf>
    <xf numFmtId="0" fontId="1" fillId="0" borderId="0" xfId="0" applyFont="1" applyBorder="1" applyAlignment="1">
      <alignment horizontal="center" vertical="center" wrapText="1"/>
    </xf>
    <xf numFmtId="49" fontId="0" fillId="0" borderId="0" xfId="0" applyNumberFormat="1" applyBorder="1" applyAlignment="1">
      <alignment vertical="center"/>
    </xf>
    <xf numFmtId="3" fontId="1" fillId="0" borderId="5" xfId="0" applyNumberFormat="1" applyFont="1" applyBorder="1" applyAlignment="1">
      <alignment horizontal="center" vertical="center" wrapText="1"/>
    </xf>
    <xf numFmtId="0" fontId="13" fillId="0" borderId="0" xfId="0" applyFont="1"/>
    <xf numFmtId="49" fontId="0" fillId="0" borderId="23" xfId="0" applyNumberFormat="1" applyFill="1" applyBorder="1" applyAlignment="1">
      <alignment horizontal="center" vertical="center"/>
    </xf>
    <xf numFmtId="49" fontId="0" fillId="0" borderId="30" xfId="0" applyNumberFormat="1" applyFill="1" applyBorder="1" applyAlignment="1">
      <alignment horizontal="center" vertical="center"/>
    </xf>
    <xf numFmtId="49" fontId="0" fillId="0" borderId="13" xfId="0" applyNumberFormat="1" applyFill="1" applyBorder="1" applyAlignment="1">
      <alignment horizontal="center" vertical="center"/>
    </xf>
    <xf numFmtId="0" fontId="0" fillId="0" borderId="1" xfId="0" applyBorder="1" applyAlignment="1">
      <alignment horizontal="right" vertical="top" wrapText="1"/>
    </xf>
    <xf numFmtId="0" fontId="0" fillId="0" borderId="34" xfId="0" applyFill="1" applyBorder="1" applyAlignment="1">
      <alignment horizontal="center" vertical="center" wrapText="1"/>
    </xf>
    <xf numFmtId="0" fontId="0" fillId="0" borderId="34" xfId="0" applyFill="1" applyBorder="1" applyAlignment="1">
      <alignment vertical="top" wrapText="1"/>
    </xf>
    <xf numFmtId="0" fontId="0" fillId="0" borderId="34" xfId="0" applyBorder="1" applyAlignment="1">
      <alignment horizontal="right" vertical="top" wrapText="1"/>
    </xf>
    <xf numFmtId="49" fontId="0" fillId="0" borderId="6" xfId="0" applyNumberFormat="1" applyFill="1" applyBorder="1" applyAlignment="1">
      <alignment horizontal="center" vertical="center"/>
    </xf>
    <xf numFmtId="0" fontId="0" fillId="0" borderId="34" xfId="0" applyBorder="1" applyAlignment="1">
      <alignment horizontal="center" vertical="center" wrapText="1"/>
    </xf>
    <xf numFmtId="0" fontId="0" fillId="0" borderId="38" xfId="0" applyBorder="1" applyAlignment="1">
      <alignment horizontal="center" vertical="center" wrapText="1"/>
    </xf>
    <xf numFmtId="49" fontId="0" fillId="0" borderId="7" xfId="0" applyNumberFormat="1" applyFill="1" applyBorder="1" applyAlignment="1">
      <alignment horizontal="center" vertical="center"/>
    </xf>
    <xf numFmtId="49" fontId="0" fillId="0" borderId="14" xfId="0" applyNumberFormat="1" applyFill="1" applyBorder="1" applyAlignment="1">
      <alignment horizontal="center" vertical="center"/>
    </xf>
    <xf numFmtId="49" fontId="0" fillId="0" borderId="20" xfId="0" applyNumberFormat="1" applyFill="1" applyBorder="1" applyAlignment="1">
      <alignment horizontal="center" vertical="center"/>
    </xf>
    <xf numFmtId="0" fontId="0" fillId="0" borderId="34" xfId="0" applyBorder="1" applyAlignment="1">
      <alignment vertical="top" wrapText="1"/>
    </xf>
    <xf numFmtId="0" fontId="0" fillId="0" borderId="36" xfId="0" applyBorder="1" applyAlignment="1">
      <alignment vertical="top" wrapText="1"/>
    </xf>
    <xf numFmtId="0" fontId="0" fillId="0" borderId="4" xfId="0" applyBorder="1" applyAlignment="1">
      <alignment horizontal="right" vertical="top" wrapText="1"/>
    </xf>
    <xf numFmtId="0" fontId="0" fillId="0" borderId="39" xfId="0" applyBorder="1" applyAlignment="1">
      <alignment vertical="top" wrapText="1"/>
    </xf>
    <xf numFmtId="0" fontId="0" fillId="0" borderId="40" xfId="0" applyBorder="1" applyAlignment="1">
      <alignment horizontal="right" vertical="top" wrapText="1"/>
    </xf>
    <xf numFmtId="0" fontId="0" fillId="0" borderId="41" xfId="0" applyFill="1" applyBorder="1" applyAlignment="1">
      <alignment vertical="center" wrapText="1"/>
    </xf>
    <xf numFmtId="0" fontId="0" fillId="0" borderId="42" xfId="0" applyBorder="1" applyAlignment="1">
      <alignment vertical="top" wrapText="1"/>
    </xf>
    <xf numFmtId="0" fontId="0" fillId="0" borderId="26" xfId="0" applyBorder="1" applyAlignment="1">
      <alignment vertical="top" wrapText="1"/>
    </xf>
    <xf numFmtId="0" fontId="0" fillId="0" borderId="39" xfId="0" applyBorder="1" applyAlignment="1">
      <alignment horizontal="right" vertical="top" wrapText="1"/>
    </xf>
    <xf numFmtId="0" fontId="0" fillId="0" borderId="36" xfId="0" applyBorder="1" applyAlignment="1">
      <alignment horizontal="right" vertical="top" wrapText="1"/>
    </xf>
    <xf numFmtId="0" fontId="0" fillId="0" borderId="31" xfId="0" applyBorder="1" applyAlignment="1">
      <alignment vertical="top" wrapText="1"/>
    </xf>
    <xf numFmtId="0" fontId="0" fillId="0" borderId="37" xfId="0" applyBorder="1" applyAlignment="1">
      <alignment horizontal="right" vertical="top" wrapText="1"/>
    </xf>
    <xf numFmtId="0" fontId="0" fillId="0" borderId="38" xfId="0" applyBorder="1" applyAlignment="1">
      <alignment horizontal="right" vertical="top" wrapText="1"/>
    </xf>
    <xf numFmtId="0" fontId="0" fillId="0" borderId="15" xfId="0" applyBorder="1" applyAlignment="1">
      <alignment vertical="top" wrapText="1"/>
    </xf>
    <xf numFmtId="0" fontId="0" fillId="0" borderId="15" xfId="0" applyBorder="1" applyAlignment="1">
      <alignment horizontal="right" vertical="top" wrapText="1"/>
    </xf>
    <xf numFmtId="49" fontId="0" fillId="0" borderId="29" xfId="0" applyNumberFormat="1" applyFill="1" applyBorder="1" applyAlignment="1">
      <alignment horizontal="center" vertical="center"/>
    </xf>
    <xf numFmtId="0" fontId="0" fillId="0" borderId="34" xfId="0" applyBorder="1"/>
    <xf numFmtId="0" fontId="0" fillId="0" borderId="38" xfId="0" applyBorder="1" applyAlignment="1">
      <alignment vertical="top" wrapText="1"/>
    </xf>
    <xf numFmtId="0" fontId="0" fillId="0" borderId="40" xfId="0" applyBorder="1" applyAlignment="1">
      <alignment vertical="top" wrapText="1"/>
    </xf>
    <xf numFmtId="0" fontId="0" fillId="0" borderId="40" xfId="0" applyFill="1" applyBorder="1" applyAlignment="1">
      <alignment horizontal="center" vertical="center" wrapText="1"/>
    </xf>
    <xf numFmtId="49" fontId="0" fillId="0" borderId="12" xfId="0" applyNumberFormat="1" applyFill="1" applyBorder="1" applyAlignment="1">
      <alignment horizontal="center" vertical="center"/>
    </xf>
    <xf numFmtId="0" fontId="0" fillId="0" borderId="43" xfId="0" applyBorder="1" applyAlignment="1">
      <alignment vertical="top" wrapText="1"/>
    </xf>
    <xf numFmtId="0" fontId="0" fillId="0" borderId="43" xfId="0" applyFill="1" applyBorder="1" applyAlignment="1">
      <alignment horizontal="center" vertical="center" wrapText="1"/>
    </xf>
    <xf numFmtId="0" fontId="0" fillId="0" borderId="43" xfId="0" applyBorder="1" applyAlignment="1">
      <alignment horizontal="right" vertical="top" wrapText="1"/>
    </xf>
    <xf numFmtId="0" fontId="0" fillId="0" borderId="44" xfId="0" applyBorder="1" applyAlignment="1">
      <alignment horizontal="right" vertical="top" wrapText="1"/>
    </xf>
    <xf numFmtId="0" fontId="0" fillId="0" borderId="45" xfId="0" applyBorder="1" applyAlignment="1">
      <alignment horizontal="right" vertical="top" wrapText="1"/>
    </xf>
    <xf numFmtId="49" fontId="0" fillId="0" borderId="21" xfId="0" applyNumberFormat="1" applyFill="1" applyBorder="1" applyAlignment="1">
      <alignment horizontal="center" vertical="center"/>
    </xf>
    <xf numFmtId="0" fontId="0" fillId="0" borderId="46" xfId="0" applyBorder="1" applyAlignment="1">
      <alignment vertical="top" wrapText="1"/>
    </xf>
    <xf numFmtId="0" fontId="1" fillId="0" borderId="46" xfId="0" applyFont="1" applyFill="1" applyBorder="1" applyAlignment="1">
      <alignment vertical="center"/>
    </xf>
    <xf numFmtId="0" fontId="0" fillId="0" borderId="46" xfId="0" applyBorder="1" applyAlignment="1">
      <alignment horizontal="right" vertical="top" wrapText="1"/>
    </xf>
    <xf numFmtId="0" fontId="0" fillId="0" borderId="47" xfId="0" applyBorder="1" applyAlignment="1">
      <alignment horizontal="right" vertical="top" wrapText="1"/>
    </xf>
    <xf numFmtId="0" fontId="0" fillId="0" borderId="40" xfId="0" applyBorder="1"/>
    <xf numFmtId="0" fontId="0" fillId="0" borderId="38" xfId="0" applyFill="1" applyBorder="1" applyAlignment="1">
      <alignment horizontal="center" vertical="center" wrapText="1"/>
    </xf>
    <xf numFmtId="0" fontId="0" fillId="0" borderId="43" xfId="0" applyFill="1" applyBorder="1"/>
    <xf numFmtId="0" fontId="0" fillId="0" borderId="38" xfId="0" applyFill="1" applyBorder="1" applyAlignment="1">
      <alignment vertical="top" wrapText="1"/>
    </xf>
    <xf numFmtId="49" fontId="0" fillId="0" borderId="0" xfId="0" applyNumberFormat="1" applyFill="1" applyBorder="1" applyAlignment="1">
      <alignment vertical="center" wrapText="1"/>
    </xf>
    <xf numFmtId="49" fontId="0" fillId="0" borderId="40" xfId="0" applyNumberFormat="1" applyFill="1" applyBorder="1" applyAlignment="1">
      <alignment horizontal="center" vertical="center"/>
    </xf>
    <xf numFmtId="49" fontId="0" fillId="0" borderId="38" xfId="0" applyNumberFormat="1" applyFill="1" applyBorder="1" applyAlignment="1">
      <alignment horizontal="center" vertical="center"/>
    </xf>
    <xf numFmtId="49" fontId="0" fillId="0" borderId="13" xfId="0" applyNumberFormat="1" applyFill="1" applyBorder="1" applyAlignment="1">
      <alignment horizontal="center" vertical="center" wrapText="1"/>
    </xf>
    <xf numFmtId="49" fontId="0" fillId="0" borderId="13" xfId="0" applyNumberFormat="1" applyFill="1" applyBorder="1" applyAlignment="1">
      <alignment horizontal="center" vertical="top" wrapText="1"/>
    </xf>
    <xf numFmtId="49" fontId="0" fillId="0" borderId="34" xfId="0" applyNumberFormat="1" applyFill="1" applyBorder="1" applyAlignment="1">
      <alignment vertical="center" wrapText="1"/>
    </xf>
    <xf numFmtId="0" fontId="0" fillId="0" borderId="38" xfId="0" applyFill="1" applyBorder="1" applyAlignment="1">
      <alignment vertical="center" wrapText="1"/>
    </xf>
    <xf numFmtId="49" fontId="0" fillId="0" borderId="48" xfId="0" applyNumberFormat="1" applyFill="1" applyBorder="1" applyAlignment="1">
      <alignment vertical="center" wrapText="1"/>
    </xf>
    <xf numFmtId="49" fontId="0" fillId="0" borderId="48" xfId="0" applyNumberFormat="1" applyFill="1" applyBorder="1" applyAlignment="1">
      <alignment horizontal="center" vertical="center" wrapText="1"/>
    </xf>
    <xf numFmtId="0" fontId="0" fillId="0" borderId="48" xfId="0" applyBorder="1"/>
    <xf numFmtId="0" fontId="0" fillId="0" borderId="48" xfId="0" applyBorder="1" applyAlignment="1">
      <alignment horizontal="right" vertical="top" wrapText="1"/>
    </xf>
    <xf numFmtId="49" fontId="0" fillId="0" borderId="34" xfId="0" applyNumberFormat="1" applyFill="1" applyBorder="1" applyAlignment="1">
      <alignment horizontal="center" vertical="center" wrapText="1"/>
    </xf>
    <xf numFmtId="0" fontId="0" fillId="0" borderId="49" xfId="0" applyFill="1" applyBorder="1" applyAlignment="1">
      <alignment horizontal="center" vertical="center" wrapText="1"/>
    </xf>
    <xf numFmtId="49" fontId="0" fillId="0" borderId="49" xfId="0" applyNumberFormat="1" applyFill="1" applyBorder="1" applyAlignment="1">
      <alignment vertical="center" wrapText="1"/>
    </xf>
    <xf numFmtId="49" fontId="0" fillId="0" borderId="6" xfId="0" applyNumberFormat="1" applyFill="1" applyBorder="1" applyAlignment="1">
      <alignment horizontal="center" vertical="center" wrapText="1"/>
    </xf>
    <xf numFmtId="49" fontId="0" fillId="0" borderId="23" xfId="0" applyNumberFormat="1" applyFill="1" applyBorder="1" applyAlignment="1">
      <alignment horizontal="center" vertical="center" wrapText="1"/>
    </xf>
    <xf numFmtId="49" fontId="0" fillId="0" borderId="7" xfId="0" applyNumberFormat="1" applyFill="1" applyBorder="1" applyAlignment="1">
      <alignment horizontal="center" vertical="center" wrapText="1"/>
    </xf>
    <xf numFmtId="49" fontId="0" fillId="0" borderId="24" xfId="0" applyNumberFormat="1" applyFill="1" applyBorder="1" applyAlignment="1">
      <alignment horizontal="center" vertical="center" wrapText="1"/>
    </xf>
    <xf numFmtId="49" fontId="0" fillId="0" borderId="22" xfId="0" applyNumberFormat="1" applyFill="1" applyBorder="1" applyAlignment="1">
      <alignment horizontal="center" vertical="center" wrapText="1"/>
    </xf>
    <xf numFmtId="0" fontId="0" fillId="0" borderId="37" xfId="0" applyBorder="1" applyAlignment="1">
      <alignment vertical="top" wrapText="1"/>
    </xf>
    <xf numFmtId="49" fontId="0" fillId="0" borderId="50" xfId="0" applyNumberFormat="1" applyFill="1" applyBorder="1" applyAlignment="1">
      <alignment vertical="center" wrapText="1"/>
    </xf>
    <xf numFmtId="0" fontId="5" fillId="0" borderId="0" xfId="0" applyFont="1" applyBorder="1" applyAlignment="1">
      <alignment vertical="top" wrapText="1"/>
    </xf>
    <xf numFmtId="0" fontId="0" fillId="0" borderId="13" xfId="0" applyBorder="1" applyAlignment="1">
      <alignment horizontal="center" vertical="top" wrapText="1"/>
    </xf>
    <xf numFmtId="0" fontId="0" fillId="0" borderId="3" xfId="0" applyBorder="1"/>
    <xf numFmtId="0" fontId="0" fillId="0" borderId="6" xfId="0" applyBorder="1" applyAlignment="1">
      <alignment vertical="top" wrapText="1"/>
    </xf>
    <xf numFmtId="49" fontId="0" fillId="0" borderId="34" xfId="0" applyNumberFormat="1" applyBorder="1" applyAlignment="1">
      <alignment horizontal="center" vertical="center"/>
    </xf>
    <xf numFmtId="49" fontId="0" fillId="0" borderId="40" xfId="0" applyNumberFormat="1" applyBorder="1" applyAlignment="1">
      <alignment horizontal="center" vertical="center"/>
    </xf>
    <xf numFmtId="0" fontId="17" fillId="0" borderId="13" xfId="0" applyFont="1" applyBorder="1" applyAlignment="1">
      <alignment horizontal="center" vertical="center" wrapText="1"/>
    </xf>
    <xf numFmtId="49" fontId="0" fillId="0" borderId="35" xfId="0" applyNumberFormat="1" applyBorder="1" applyAlignment="1">
      <alignment horizontal="center" vertical="center"/>
    </xf>
    <xf numFmtId="49" fontId="0" fillId="0" borderId="30" xfId="0" applyNumberFormat="1" applyBorder="1" applyAlignment="1">
      <alignment horizontal="center" vertical="center"/>
    </xf>
    <xf numFmtId="0" fontId="0" fillId="0" borderId="49" xfId="0" applyBorder="1"/>
    <xf numFmtId="49" fontId="0" fillId="0" borderId="23" xfId="0" applyNumberFormat="1" applyBorder="1" applyAlignment="1">
      <alignment horizontal="center" vertical="center"/>
    </xf>
    <xf numFmtId="0" fontId="0" fillId="0" borderId="0" xfId="0" applyAlignment="1">
      <alignment horizontal="right"/>
    </xf>
    <xf numFmtId="0" fontId="0" fillId="0" borderId="40" xfId="0" applyBorder="1" applyAlignment="1">
      <alignment horizontal="center" vertical="center" wrapText="1"/>
    </xf>
    <xf numFmtId="0" fontId="0" fillId="0" borderId="37" xfId="0" applyBorder="1" applyAlignment="1">
      <alignment horizontal="center" vertical="center" wrapText="1"/>
    </xf>
    <xf numFmtId="49" fontId="0" fillId="0" borderId="38" xfId="0" applyNumberFormat="1" applyBorder="1" applyAlignment="1">
      <alignment horizontal="center" vertical="center"/>
    </xf>
    <xf numFmtId="49" fontId="0" fillId="0" borderId="12" xfId="0" applyNumberFormat="1" applyBorder="1" applyAlignment="1">
      <alignment horizontal="center" vertical="center"/>
    </xf>
    <xf numFmtId="0" fontId="0" fillId="0" borderId="38" xfId="0" applyBorder="1"/>
    <xf numFmtId="0" fontId="1" fillId="0" borderId="0" xfId="0" applyFont="1" applyAlignment="1">
      <alignment horizontal="justify"/>
    </xf>
    <xf numFmtId="0" fontId="0" fillId="0" borderId="0" xfId="0" applyAlignment="1">
      <alignment wrapText="1"/>
    </xf>
    <xf numFmtId="0" fontId="0" fillId="0" borderId="5" xfId="0" applyBorder="1" applyAlignment="1">
      <alignment horizontal="center" vertical="top" wrapText="1"/>
    </xf>
    <xf numFmtId="4" fontId="1" fillId="0" borderId="4" xfId="0" applyNumberFormat="1" applyFont="1" applyFill="1" applyBorder="1" applyAlignment="1">
      <alignment horizontal="center" vertical="center" wrapText="1"/>
    </xf>
    <xf numFmtId="0" fontId="1" fillId="0" borderId="0" xfId="0" applyFont="1"/>
    <xf numFmtId="0" fontId="0" fillId="2" borderId="0" xfId="0" applyFill="1"/>
    <xf numFmtId="0" fontId="19" fillId="2" borderId="0" xfId="0" applyFont="1" applyFill="1"/>
    <xf numFmtId="0" fontId="0" fillId="0" borderId="5" xfId="0" applyBorder="1" applyAlignment="1">
      <alignment horizontal="center" vertical="center" wrapText="1"/>
    </xf>
    <xf numFmtId="0" fontId="0" fillId="0" borderId="5" xfId="0" applyBorder="1" applyAlignment="1">
      <alignment horizontal="center" vertical="top" wrapText="1"/>
    </xf>
    <xf numFmtId="0" fontId="0" fillId="0" borderId="0" xfId="0" applyBorder="1" applyAlignment="1">
      <alignment horizontal="center" vertical="center" wrapText="1"/>
    </xf>
    <xf numFmtId="0" fontId="0" fillId="0" borderId="0" xfId="0" applyFill="1"/>
    <xf numFmtId="0" fontId="0" fillId="0" borderId="13" xfId="0" applyFill="1" applyBorder="1" applyAlignment="1">
      <alignment vertical="center" wrapText="1"/>
    </xf>
    <xf numFmtId="14" fontId="0" fillId="0" borderId="4" xfId="0" applyNumberFormat="1" applyBorder="1" applyAlignment="1">
      <alignment vertical="top" wrapText="1"/>
    </xf>
    <xf numFmtId="166" fontId="0" fillId="0" borderId="4" xfId="0" applyNumberFormat="1" applyBorder="1" applyAlignment="1">
      <alignment vertical="top" wrapText="1"/>
    </xf>
    <xf numFmtId="167" fontId="0" fillId="0" borderId="5" xfId="0" applyNumberFormat="1" applyBorder="1" applyAlignment="1">
      <alignment vertical="top" wrapText="1"/>
    </xf>
    <xf numFmtId="0" fontId="21" fillId="2" borderId="0" xfId="0" applyFont="1" applyFill="1"/>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1" fillId="0" borderId="0" xfId="0" applyFont="1" applyAlignment="1">
      <alignment horizontal="center" vertical="center"/>
    </xf>
    <xf numFmtId="0" fontId="24" fillId="0" borderId="0" xfId="0" applyFont="1" applyBorder="1" applyAlignment="1">
      <alignment horizontal="center"/>
    </xf>
    <xf numFmtId="0" fontId="0" fillId="0" borderId="0" xfId="0" applyFont="1" applyBorder="1" applyAlignment="1">
      <alignment horizontal="center" vertical="center" wrapText="1"/>
    </xf>
    <xf numFmtId="0" fontId="24" fillId="0" borderId="0" xfId="0" applyFont="1" applyBorder="1" applyAlignment="1">
      <alignment horizontal="left"/>
    </xf>
    <xf numFmtId="0" fontId="0" fillId="0" borderId="13" xfId="0" applyFill="1" applyBorder="1" applyAlignment="1">
      <alignment horizontal="center" vertical="center"/>
    </xf>
    <xf numFmtId="0" fontId="24" fillId="0" borderId="10" xfId="0" applyFont="1" applyBorder="1" applyAlignment="1">
      <alignment horizontal="center" vertical="top" wrapText="1"/>
    </xf>
    <xf numFmtId="0" fontId="24" fillId="0" borderId="4" xfId="0" applyFont="1" applyBorder="1" applyAlignment="1">
      <alignment horizontal="center" vertical="top" wrapText="1"/>
    </xf>
    <xf numFmtId="0" fontId="24" fillId="0" borderId="6" xfId="0" applyFont="1" applyBorder="1" applyAlignment="1">
      <alignment vertical="top" wrapText="1"/>
    </xf>
    <xf numFmtId="3" fontId="24" fillId="0" borderId="6" xfId="0" applyNumberFormat="1" applyFont="1" applyBorder="1" applyAlignment="1">
      <alignment vertical="top" wrapText="1"/>
    </xf>
    <xf numFmtId="0" fontId="24" fillId="0" borderId="15" xfId="0" applyFont="1" applyBorder="1" applyAlignment="1">
      <alignment horizontal="center" vertical="top" wrapText="1"/>
    </xf>
    <xf numFmtId="3" fontId="24" fillId="0" borderId="4" xfId="0" applyNumberFormat="1" applyFont="1" applyBorder="1" applyAlignment="1">
      <alignment horizontal="center" vertical="top" wrapText="1"/>
    </xf>
    <xf numFmtId="0" fontId="24" fillId="0" borderId="5" xfId="0" applyFont="1" applyBorder="1" applyAlignment="1">
      <alignment horizontal="center" vertical="center" wrapText="1"/>
    </xf>
    <xf numFmtId="49" fontId="0" fillId="0" borderId="6" xfId="0" applyNumberFormat="1" applyBorder="1" applyAlignment="1">
      <alignment horizontal="center" vertical="center" wrapText="1"/>
    </xf>
    <xf numFmtId="49" fontId="0" fillId="0" borderId="5" xfId="0" applyNumberFormat="1" applyBorder="1" applyAlignment="1">
      <alignment horizontal="center" vertical="center"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49" fontId="0" fillId="0" borderId="7" xfId="0" applyNumberFormat="1" applyBorder="1" applyAlignment="1">
      <alignment horizontal="center" vertical="center" wrapText="1"/>
    </xf>
    <xf numFmtId="0" fontId="0" fillId="0" borderId="3" xfId="0" applyNumberFormat="1" applyBorder="1" applyAlignment="1">
      <alignment horizontal="left" vertical="center" wrapText="1"/>
    </xf>
    <xf numFmtId="0" fontId="0" fillId="0" borderId="2" xfId="0" applyNumberFormat="1" applyBorder="1" applyAlignment="1">
      <alignment horizontal="left" vertical="center" wrapText="1"/>
    </xf>
    <xf numFmtId="0" fontId="0" fillId="0" borderId="1" xfId="0" applyNumberFormat="1" applyBorder="1" applyAlignment="1">
      <alignment horizontal="left" vertical="center" wrapText="1"/>
    </xf>
    <xf numFmtId="0" fontId="0" fillId="0" borderId="3" xfId="0" applyBorder="1" applyAlignment="1">
      <alignment horizontal="center" vertical="top" wrapText="1"/>
    </xf>
    <xf numFmtId="0" fontId="0" fillId="0" borderId="2" xfId="0" applyBorder="1" applyAlignment="1">
      <alignment horizontal="center" vertical="top" wrapText="1"/>
    </xf>
    <xf numFmtId="0" fontId="0" fillId="0" borderId="1" xfId="0" applyBorder="1" applyAlignment="1">
      <alignment horizontal="center" vertical="top" wrapText="1"/>
    </xf>
    <xf numFmtId="14" fontId="0" fillId="0" borderId="3" xfId="0" applyNumberFormat="1" applyBorder="1" applyAlignment="1">
      <alignment horizontal="center" vertical="center" wrapText="1"/>
    </xf>
    <xf numFmtId="14" fontId="0" fillId="0" borderId="2" xfId="0" applyNumberFormat="1" applyBorder="1" applyAlignment="1">
      <alignment horizontal="center" vertical="center" wrapText="1"/>
    </xf>
    <xf numFmtId="14" fontId="0" fillId="0" borderId="1" xfId="0" applyNumberFormat="1" applyBorder="1" applyAlignment="1">
      <alignment horizontal="center" vertical="center" wrapText="1"/>
    </xf>
    <xf numFmtId="0" fontId="0" fillId="0" borderId="3" xfId="0"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 fillId="0" borderId="0" xfId="0" applyFont="1" applyAlignment="1">
      <alignment horizontal="center" vertical="center"/>
    </xf>
    <xf numFmtId="0" fontId="0" fillId="0" borderId="2" xfId="0" applyFont="1" applyBorder="1" applyAlignment="1">
      <alignment horizontal="center" vertical="center" wrapText="1"/>
    </xf>
    <xf numFmtId="0" fontId="0" fillId="0" borderId="1" xfId="0" applyFont="1" applyBorder="1" applyAlignment="1">
      <alignment horizontal="center" vertical="center" wrapText="1"/>
    </xf>
    <xf numFmtId="49" fontId="0" fillId="0" borderId="3" xfId="0" applyNumberFormat="1" applyBorder="1" applyAlignment="1">
      <alignment horizontal="center" vertical="center"/>
    </xf>
    <xf numFmtId="49" fontId="0" fillId="0" borderId="2" xfId="0" applyNumberFormat="1" applyFont="1" applyBorder="1" applyAlignment="1">
      <alignment horizontal="center" vertical="center"/>
    </xf>
    <xf numFmtId="49" fontId="0" fillId="0" borderId="1" xfId="0" applyNumberFormat="1" applyFont="1" applyBorder="1" applyAlignment="1">
      <alignment horizontal="center" vertical="center"/>
    </xf>
    <xf numFmtId="49" fontId="0" fillId="0" borderId="3" xfId="0" applyNumberFormat="1" applyBorder="1" applyAlignment="1">
      <alignment horizontal="center" vertical="center" wrapText="1"/>
    </xf>
    <xf numFmtId="49" fontId="0" fillId="0" borderId="2" xfId="0" applyNumberFormat="1" applyBorder="1" applyAlignment="1">
      <alignment horizontal="center" vertical="center" wrapText="1"/>
    </xf>
    <xf numFmtId="49" fontId="0" fillId="0" borderId="1" xfId="0" applyNumberFormat="1" applyBorder="1" applyAlignment="1">
      <alignment horizontal="center"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vertical="center" wrapText="1"/>
    </xf>
    <xf numFmtId="0" fontId="0" fillId="0" borderId="2" xfId="0" applyBorder="1" applyAlignment="1">
      <alignment vertical="center" wrapText="1"/>
    </xf>
    <xf numFmtId="0" fontId="0" fillId="0" borderId="1" xfId="0" applyBorder="1" applyAlignment="1">
      <alignment vertical="center" wrapText="1"/>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0" borderId="9" xfId="0" applyBorder="1" applyAlignment="1">
      <alignment horizontal="left" vertical="center" wrapText="1"/>
    </xf>
    <xf numFmtId="0" fontId="0" fillId="0" borderId="8"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vertical="top" wrapText="1"/>
    </xf>
    <xf numFmtId="0" fontId="0" fillId="0" borderId="2" xfId="0" applyBorder="1" applyAlignment="1">
      <alignment vertical="top" wrapText="1"/>
    </xf>
    <xf numFmtId="0" fontId="0" fillId="0" borderId="1" xfId="0" applyBorder="1" applyAlignment="1">
      <alignment vertical="top"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left" vertical="center"/>
    </xf>
    <xf numFmtId="0" fontId="1" fillId="0" borderId="0" xfId="0" applyFont="1" applyBorder="1" applyAlignment="1">
      <alignment horizontal="center" vertical="center"/>
    </xf>
    <xf numFmtId="0" fontId="0" fillId="0" borderId="2" xfId="0" applyFill="1" applyBorder="1" applyAlignment="1">
      <alignment horizontal="left" vertical="center" wrapText="1"/>
    </xf>
    <xf numFmtId="0" fontId="0" fillId="0" borderId="1" xfId="0" applyFill="1" applyBorder="1" applyAlignment="1">
      <alignment horizontal="lef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0" fontId="0" fillId="0" borderId="9" xfId="0" applyBorder="1" applyAlignment="1">
      <alignment vertical="center" wrapText="1"/>
    </xf>
    <xf numFmtId="0" fontId="0" fillId="0" borderId="8" xfId="0" applyBorder="1" applyAlignment="1">
      <alignment vertical="center" wrapText="1"/>
    </xf>
    <xf numFmtId="0" fontId="0" fillId="0" borderId="4" xfId="0" applyBorder="1" applyAlignment="1">
      <alignment vertical="center" wrapText="1"/>
    </xf>
    <xf numFmtId="14" fontId="0" fillId="0" borderId="3" xfId="0" applyNumberFormat="1" applyFill="1" applyBorder="1" applyAlignment="1">
      <alignment horizontal="center" vertical="top" wrapText="1"/>
    </xf>
    <xf numFmtId="14" fontId="0" fillId="0" borderId="1" xfId="0" applyNumberFormat="1" applyFill="1" applyBorder="1" applyAlignment="1">
      <alignment horizontal="center" vertical="top"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 xfId="0" applyFont="1" applyBorder="1" applyAlignment="1">
      <alignment horizontal="center" vertical="center" wrapText="1"/>
    </xf>
    <xf numFmtId="0" fontId="0" fillId="0" borderId="6" xfId="0" applyBorder="1" applyAlignment="1">
      <alignment horizontal="center" vertical="top" wrapText="1"/>
    </xf>
    <xf numFmtId="0" fontId="0" fillId="0" borderId="5" xfId="0" applyBorder="1" applyAlignment="1">
      <alignment horizontal="center" vertical="top"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49" fontId="0" fillId="0" borderId="3" xfId="0" applyNumberFormat="1" applyBorder="1" applyAlignment="1">
      <alignment horizontal="center" vertical="top" wrapText="1"/>
    </xf>
    <xf numFmtId="49" fontId="0" fillId="0" borderId="2" xfId="0" applyNumberFormat="1" applyBorder="1" applyAlignment="1">
      <alignment horizontal="center" vertical="top" wrapText="1"/>
    </xf>
    <xf numFmtId="49" fontId="0" fillId="0" borderId="1" xfId="0" applyNumberFormat="1" applyBorder="1" applyAlignment="1">
      <alignment horizontal="center" vertical="top" wrapText="1"/>
    </xf>
    <xf numFmtId="49" fontId="0" fillId="0" borderId="10" xfId="0" applyNumberFormat="1" applyBorder="1" applyAlignment="1">
      <alignment horizontal="center" vertical="center"/>
    </xf>
    <xf numFmtId="49" fontId="0" fillId="0" borderId="15" xfId="0" applyNumberFormat="1" applyBorder="1" applyAlignment="1">
      <alignment horizontal="center" vertical="center"/>
    </xf>
    <xf numFmtId="49" fontId="0" fillId="0" borderId="6" xfId="0" applyNumberFormat="1" applyBorder="1" applyAlignment="1">
      <alignment horizontal="center" vertical="center"/>
    </xf>
    <xf numFmtId="49" fontId="0" fillId="0" borderId="5" xfId="0" applyNumberFormat="1" applyBorder="1" applyAlignment="1">
      <alignment horizontal="center" vertical="center"/>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0" fillId="0" borderId="6" xfId="0" applyNumberFormat="1" applyBorder="1" applyAlignment="1">
      <alignment horizontal="left" vertical="top" wrapText="1"/>
    </xf>
    <xf numFmtId="0" fontId="0" fillId="0" borderId="5" xfId="0" applyNumberFormat="1" applyBorder="1" applyAlignment="1">
      <alignment horizontal="left" vertical="top"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5" fillId="0" borderId="9" xfId="0" applyFont="1" applyBorder="1" applyAlignment="1">
      <alignment horizontal="center" vertical="top" wrapText="1"/>
    </xf>
    <xf numFmtId="0" fontId="5" fillId="0" borderId="8" xfId="0" applyFont="1" applyBorder="1" applyAlignment="1">
      <alignment horizontal="center" vertical="top" wrapText="1"/>
    </xf>
    <xf numFmtId="0" fontId="5" fillId="0" borderId="4" xfId="0" applyFont="1" applyBorder="1" applyAlignment="1">
      <alignment horizontal="center" vertical="top" wrapText="1"/>
    </xf>
    <xf numFmtId="0" fontId="0" fillId="0" borderId="0" xfId="0" applyAlignment="1">
      <alignment horizontal="left"/>
    </xf>
    <xf numFmtId="0" fontId="0" fillId="0" borderId="3" xfId="0" applyBorder="1" applyAlignment="1">
      <alignment horizontal="left"/>
    </xf>
    <xf numFmtId="0" fontId="0" fillId="0" borderId="2" xfId="0" applyBorder="1" applyAlignment="1">
      <alignment horizontal="left"/>
    </xf>
    <xf numFmtId="0" fontId="0" fillId="0" borderId="1" xfId="0" applyBorder="1" applyAlignment="1">
      <alignment horizontal="left"/>
    </xf>
    <xf numFmtId="0" fontId="0" fillId="0" borderId="31" xfId="0" applyBorder="1" applyAlignment="1">
      <alignment horizontal="left" vertical="top" wrapText="1"/>
    </xf>
    <xf numFmtId="0" fontId="1" fillId="0" borderId="0" xfId="0" applyFont="1" applyAlignment="1">
      <alignment horizontal="center" vertical="center" wrapText="1"/>
    </xf>
    <xf numFmtId="0" fontId="0" fillId="0" borderId="36" xfId="0" applyBorder="1" applyAlignment="1">
      <alignment horizontal="left" vertical="top" wrapText="1"/>
    </xf>
    <xf numFmtId="0" fontId="0" fillId="0" borderId="34"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6" xfId="0" applyBorder="1" applyAlignment="1">
      <alignment horizontal="center" vertical="center"/>
    </xf>
    <xf numFmtId="0" fontId="0" fillId="0" borderId="5" xfId="0" applyBorder="1" applyAlignment="1">
      <alignment horizontal="center" vertical="center"/>
    </xf>
    <xf numFmtId="0" fontId="1" fillId="0" borderId="0" xfId="0" applyFont="1" applyAlignment="1">
      <alignment horizontal="center"/>
    </xf>
    <xf numFmtId="49" fontId="0" fillId="0" borderId="3" xfId="0" applyNumberFormat="1" applyFill="1" applyBorder="1" applyAlignment="1">
      <alignment horizontal="center" vertical="center"/>
    </xf>
    <xf numFmtId="49" fontId="0" fillId="0" borderId="2" xfId="0" applyNumberFormat="1" applyFill="1" applyBorder="1" applyAlignment="1">
      <alignment horizontal="center" vertical="center"/>
    </xf>
    <xf numFmtId="49" fontId="0" fillId="0" borderId="1" xfId="0" applyNumberFormat="1" applyFill="1" applyBorder="1" applyAlignment="1">
      <alignment horizontal="center" vertical="center"/>
    </xf>
    <xf numFmtId="0" fontId="0" fillId="0" borderId="3" xfId="0" applyBorder="1" applyAlignment="1">
      <alignment horizontal="left" wrapText="1"/>
    </xf>
    <xf numFmtId="0" fontId="0" fillId="0" borderId="2" xfId="0" applyBorder="1" applyAlignment="1">
      <alignment horizontal="left" wrapText="1"/>
    </xf>
    <xf numFmtId="0" fontId="0" fillId="0" borderId="1" xfId="0" applyBorder="1" applyAlignment="1">
      <alignment horizontal="left" wrapText="1"/>
    </xf>
    <xf numFmtId="0" fontId="0" fillId="0" borderId="1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3" xfId="0" applyFill="1" applyBorder="1" applyAlignment="1">
      <alignment horizontal="left" vertical="top" wrapText="1"/>
    </xf>
    <xf numFmtId="0" fontId="0" fillId="0" borderId="2" xfId="0" applyFill="1" applyBorder="1" applyAlignment="1">
      <alignment horizontal="left" vertical="top" wrapText="1"/>
    </xf>
    <xf numFmtId="0" fontId="0" fillId="0" borderId="1" xfId="0" applyFill="1"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16" fillId="0" borderId="51" xfId="1" applyFont="1" applyBorder="1" applyAlignment="1" applyProtection="1">
      <alignment horizontal="left" wrapText="1"/>
    </xf>
    <xf numFmtId="0" fontId="16" fillId="0" borderId="17" xfId="1" applyFont="1" applyBorder="1" applyAlignment="1" applyProtection="1">
      <alignment horizontal="left" wrapText="1"/>
    </xf>
    <xf numFmtId="0" fontId="16" fillId="0" borderId="18" xfId="1" applyFont="1" applyBorder="1" applyAlignment="1" applyProtection="1">
      <alignment horizontal="left" wrapText="1"/>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left" vertical="top" wrapText="1"/>
    </xf>
    <xf numFmtId="0" fontId="0" fillId="0" borderId="0" xfId="0" applyAlignment="1">
      <alignment horizontal="left" vertical="center" wrapText="1"/>
    </xf>
    <xf numFmtId="0" fontId="0" fillId="0" borderId="11" xfId="0" applyBorder="1" applyAlignment="1">
      <alignment horizontal="left" vertical="top" wrapText="1"/>
    </xf>
    <xf numFmtId="0" fontId="0" fillId="0" borderId="10" xfId="0" applyBorder="1" applyAlignment="1">
      <alignment horizontal="left" vertical="top"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1" fillId="0" borderId="0" xfId="0" applyFont="1" applyAlignment="1">
      <alignment horizontal="left" wrapText="1"/>
    </xf>
    <xf numFmtId="0" fontId="0" fillId="0" borderId="0" xfId="0" applyAlignment="1">
      <alignment horizontal="center"/>
    </xf>
    <xf numFmtId="0" fontId="1" fillId="0" borderId="0" xfId="0" applyFont="1" applyAlignment="1">
      <alignment horizontal="left"/>
    </xf>
    <xf numFmtId="0" fontId="0" fillId="0" borderId="0" xfId="0" applyAlignment="1">
      <alignment horizontal="left" wrapText="1"/>
    </xf>
    <xf numFmtId="49" fontId="0" fillId="0" borderId="14" xfId="0" applyNumberFormat="1" applyBorder="1" applyAlignment="1">
      <alignment horizontal="center" vertical="center" wrapText="1"/>
    </xf>
    <xf numFmtId="49" fontId="0" fillId="0" borderId="9" xfId="0" applyNumberFormat="1" applyBorder="1" applyAlignment="1">
      <alignment horizontal="center" vertical="center" wrapText="1"/>
    </xf>
    <xf numFmtId="165" fontId="0" fillId="0" borderId="6" xfId="0" applyNumberFormat="1" applyBorder="1" applyAlignment="1">
      <alignment horizontal="center" vertical="center" wrapText="1"/>
    </xf>
    <xf numFmtId="165" fontId="0" fillId="0" borderId="7" xfId="0" applyNumberFormat="1" applyBorder="1" applyAlignment="1">
      <alignment horizontal="center" vertical="center" wrapText="1"/>
    </xf>
    <xf numFmtId="165" fontId="0" fillId="0" borderId="0" xfId="0" applyNumberFormat="1" applyBorder="1" applyAlignment="1">
      <alignment horizontal="center" vertical="center" wrapText="1"/>
    </xf>
    <xf numFmtId="165" fontId="0" fillId="0" borderId="8" xfId="0" applyNumberFormat="1" applyBorder="1" applyAlignment="1">
      <alignment horizontal="center" vertical="center" wrapText="1"/>
    </xf>
    <xf numFmtId="165" fontId="0" fillId="0" borderId="3" xfId="0" applyNumberFormat="1" applyBorder="1" applyAlignment="1">
      <alignment horizontal="center" vertical="center" wrapText="1"/>
    </xf>
    <xf numFmtId="165" fontId="0" fillId="0" borderId="2" xfId="0" applyNumberFormat="1" applyBorder="1" applyAlignment="1">
      <alignment horizontal="center" vertical="center" wrapText="1"/>
    </xf>
    <xf numFmtId="165" fontId="0" fillId="0" borderId="4" xfId="0" applyNumberFormat="1" applyBorder="1" applyAlignment="1">
      <alignment horizontal="center" vertical="center" wrapText="1"/>
    </xf>
    <xf numFmtId="0" fontId="12" fillId="0" borderId="0" xfId="1" applyFont="1" applyAlignment="1" applyProtection="1">
      <alignment horizontal="center" vertical="center"/>
    </xf>
    <xf numFmtId="0" fontId="9" fillId="0" borderId="3" xfId="1" applyBorder="1" applyAlignment="1" applyProtection="1">
      <alignment horizontal="center" vertical="top" wrapText="1"/>
    </xf>
    <xf numFmtId="0" fontId="9" fillId="0" borderId="1" xfId="1" applyBorder="1" applyAlignment="1" applyProtection="1">
      <alignment horizontal="center" vertical="top" wrapText="1"/>
    </xf>
    <xf numFmtId="164" fontId="0" fillId="0" borderId="3" xfId="0" applyNumberFormat="1" applyFill="1" applyBorder="1" applyAlignment="1">
      <alignment horizontal="center" vertical="center" wrapText="1"/>
    </xf>
    <xf numFmtId="164" fontId="0" fillId="0" borderId="1" xfId="0" applyNumberFormat="1" applyFill="1" applyBorder="1" applyAlignment="1">
      <alignment horizontal="center" vertical="center" wrapText="1"/>
    </xf>
    <xf numFmtId="2" fontId="0" fillId="0" borderId="3" xfId="0" applyNumberFormat="1" applyBorder="1" applyAlignment="1">
      <alignment horizontal="center" vertical="center" wrapText="1"/>
    </xf>
    <xf numFmtId="2" fontId="0" fillId="0" borderId="1" xfId="0" applyNumberFormat="1" applyBorder="1" applyAlignment="1">
      <alignment horizontal="center" vertical="center" wrapText="1"/>
    </xf>
    <xf numFmtId="14" fontId="0" fillId="0" borderId="0" xfId="0" applyNumberFormat="1" applyFill="1" applyBorder="1" applyAlignment="1">
      <alignment horizontal="center" vertical="top" wrapText="1"/>
    </xf>
    <xf numFmtId="0" fontId="0" fillId="0" borderId="0" xfId="0" applyFill="1" applyBorder="1" applyAlignment="1">
      <alignment horizontal="center" vertical="center" wrapText="1"/>
    </xf>
    <xf numFmtId="164" fontId="0" fillId="0" borderId="3" xfId="0" applyNumberFormat="1" applyBorder="1" applyAlignment="1">
      <alignment horizontal="center" vertical="center" wrapText="1"/>
    </xf>
    <xf numFmtId="164" fontId="0" fillId="0" borderId="1" xfId="0" applyNumberFormat="1" applyBorder="1" applyAlignment="1">
      <alignment horizontal="center" vertical="center" wrapText="1"/>
    </xf>
    <xf numFmtId="0" fontId="0" fillId="0" borderId="0" xfId="0" applyBorder="1" applyAlignment="1">
      <alignment horizontal="center" vertical="center" wrapText="1"/>
    </xf>
    <xf numFmtId="49" fontId="0" fillId="0" borderId="0" xfId="0" applyNumberFormat="1" applyBorder="1" applyAlignment="1">
      <alignment horizontal="center" vertical="top" wrapText="1"/>
    </xf>
    <xf numFmtId="0" fontId="0" fillId="0" borderId="0" xfId="0" applyBorder="1" applyAlignment="1">
      <alignment horizontal="center" vertical="top" wrapText="1"/>
    </xf>
    <xf numFmtId="0" fontId="0" fillId="0" borderId="3" xfId="0" applyNumberFormat="1" applyBorder="1" applyAlignment="1">
      <alignment horizontal="center" vertical="center" wrapText="1"/>
    </xf>
    <xf numFmtId="0" fontId="0" fillId="0" borderId="1" xfId="0" applyNumberFormat="1" applyBorder="1" applyAlignment="1">
      <alignment horizontal="center" vertical="center" wrapText="1"/>
    </xf>
    <xf numFmtId="167" fontId="0" fillId="0" borderId="3" xfId="0" applyNumberFormat="1" applyBorder="1" applyAlignment="1">
      <alignment vertical="top" wrapText="1"/>
    </xf>
    <xf numFmtId="167" fontId="0" fillId="0" borderId="1" xfId="0" applyNumberFormat="1" applyBorder="1" applyAlignment="1">
      <alignment vertical="top" wrapText="1"/>
    </xf>
    <xf numFmtId="0" fontId="20" fillId="0" borderId="3" xfId="1" applyFont="1" applyBorder="1" applyAlignment="1" applyProtection="1">
      <alignment horizontal="center" vertical="top" wrapText="1"/>
    </xf>
    <xf numFmtId="0" fontId="20" fillId="0" borderId="1" xfId="1" applyFont="1" applyBorder="1" applyAlignment="1" applyProtection="1">
      <alignment horizontal="center" vertical="top" wrapText="1"/>
    </xf>
    <xf numFmtId="14" fontId="0" fillId="0" borderId="3" xfId="0" applyNumberFormat="1" applyBorder="1" applyAlignment="1">
      <alignment vertical="top" wrapText="1"/>
    </xf>
    <xf numFmtId="0" fontId="0" fillId="0" borderId="2" xfId="0" applyNumberFormat="1" applyBorder="1" applyAlignment="1">
      <alignment horizontal="center" vertical="center" wrapText="1"/>
    </xf>
    <xf numFmtId="168" fontId="0" fillId="0" borderId="3" xfId="0" applyNumberFormat="1" applyBorder="1" applyAlignment="1">
      <alignment vertical="top" wrapText="1"/>
    </xf>
    <xf numFmtId="168" fontId="0" fillId="0" borderId="1" xfId="0" applyNumberFormat="1" applyBorder="1" applyAlignment="1">
      <alignment vertical="top" wrapText="1"/>
    </xf>
    <xf numFmtId="0" fontId="9" fillId="0" borderId="3" xfId="1" applyBorder="1" applyAlignment="1" applyProtection="1">
      <alignment vertical="center" wrapText="1"/>
    </xf>
    <xf numFmtId="0" fontId="9" fillId="0" borderId="1" xfId="1" applyBorder="1" applyAlignment="1" applyProtection="1">
      <alignment vertical="center" wrapText="1"/>
    </xf>
    <xf numFmtId="49" fontId="0" fillId="0" borderId="0" xfId="0" applyNumberFormat="1" applyBorder="1" applyAlignment="1">
      <alignment horizontal="center" vertical="center" wrapText="1"/>
    </xf>
    <xf numFmtId="0" fontId="9" fillId="0" borderId="0" xfId="1" applyAlignment="1" applyProtection="1">
      <alignment horizontal="left" vertical="center" wrapText="1"/>
    </xf>
    <xf numFmtId="0" fontId="9" fillId="0" borderId="0" xfId="1" applyBorder="1" applyAlignment="1" applyProtection="1">
      <alignment horizontal="left" vertical="top" wrapText="1"/>
    </xf>
    <xf numFmtId="0" fontId="0" fillId="0" borderId="0" xfId="0" applyBorder="1" applyAlignment="1">
      <alignment horizontal="left" vertical="center" wrapText="1"/>
    </xf>
    <xf numFmtId="0" fontId="9" fillId="0" borderId="0" xfId="1" applyBorder="1" applyAlignment="1" applyProtection="1">
      <alignment horizontal="left" vertical="center" wrapText="1"/>
    </xf>
    <xf numFmtId="0" fontId="24" fillId="0" borderId="6"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top" wrapText="1"/>
    </xf>
    <xf numFmtId="0" fontId="24" fillId="0" borderId="5" xfId="0" applyFont="1" applyBorder="1" applyAlignment="1">
      <alignment horizontal="center" vertical="top" wrapText="1"/>
    </xf>
    <xf numFmtId="3" fontId="24" fillId="0" borderId="6" xfId="0" applyNumberFormat="1" applyFont="1" applyBorder="1" applyAlignment="1">
      <alignment horizontal="center" vertical="top" wrapText="1"/>
    </xf>
    <xf numFmtId="3" fontId="24" fillId="0" borderId="5" xfId="0" applyNumberFormat="1" applyFont="1" applyBorder="1" applyAlignment="1">
      <alignment horizontal="center" vertical="top" wrapText="1"/>
    </xf>
    <xf numFmtId="0" fontId="1" fillId="0" borderId="0" xfId="0" applyFont="1" applyBorder="1" applyAlignment="1">
      <alignment horizontal="center"/>
    </xf>
    <xf numFmtId="0" fontId="1" fillId="0" borderId="0" xfId="0" applyFont="1" applyBorder="1" applyAlignment="1">
      <alignment horizontal="center" vertical="center" wrapText="1"/>
    </xf>
    <xf numFmtId="0" fontId="24" fillId="0" borderId="50" xfId="0" applyFont="1" applyBorder="1" applyAlignment="1">
      <alignment horizontal="left"/>
    </xf>
    <xf numFmtId="0" fontId="24" fillId="0" borderId="31" xfId="0" applyFont="1" applyBorder="1" applyAlignment="1">
      <alignment horizontal="left"/>
    </xf>
    <xf numFmtId="0" fontId="24" fillId="0" borderId="37" xfId="0" applyFont="1" applyBorder="1" applyAlignment="1">
      <alignment horizontal="left"/>
    </xf>
    <xf numFmtId="0" fontId="24" fillId="0" borderId="52" xfId="0" applyFont="1" applyBorder="1" applyAlignment="1">
      <alignment horizontal="left"/>
    </xf>
    <xf numFmtId="0" fontId="24" fillId="0" borderId="42" xfId="0" applyFont="1" applyBorder="1" applyAlignment="1">
      <alignment horizontal="left"/>
    </xf>
    <xf numFmtId="0" fontId="24" fillId="0" borderId="39" xfId="0" applyFont="1" applyBorder="1" applyAlignment="1">
      <alignment horizontal="left"/>
    </xf>
    <xf numFmtId="0" fontId="9" fillId="0" borderId="2" xfId="1" applyBorder="1" applyAlignment="1" applyProtection="1">
      <alignment horizontal="center" vertical="top" wrapText="1"/>
    </xf>
    <xf numFmtId="0" fontId="23" fillId="0" borderId="0" xfId="0" applyFont="1" applyAlignment="1">
      <alignment horizontal="center" wrapText="1"/>
    </xf>
    <xf numFmtId="0" fontId="0" fillId="0" borderId="3" xfId="0" applyNumberFormat="1" applyBorder="1" applyAlignment="1">
      <alignment horizontal="center" vertical="center"/>
    </xf>
    <xf numFmtId="0" fontId="0" fillId="0" borderId="2" xfId="0" applyNumberFormat="1" applyBorder="1" applyAlignment="1">
      <alignment horizontal="center" vertical="center"/>
    </xf>
    <xf numFmtId="0" fontId="0" fillId="0" borderId="1" xfId="0" applyNumberFormat="1" applyBorder="1" applyAlignment="1">
      <alignment horizontal="center" vertical="center"/>
    </xf>
  </cellXfs>
  <cellStyles count="3">
    <cellStyle name="Гиперссылка" xfId="1" builtinId="8"/>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0</xdr:colOff>
      <xdr:row>141</xdr:row>
      <xdr:rowOff>0</xdr:rowOff>
    </xdr:from>
    <xdr:to>
      <xdr:col>1</xdr:col>
      <xdr:colOff>2085975</xdr:colOff>
      <xdr:row>142</xdr:row>
      <xdr:rowOff>95250</xdr:rowOff>
    </xdr:to>
    <xdr:pic>
      <xdr:nvPicPr>
        <xdr:cNvPr id="3074" name="Picture 2" descr="base_23589_110106_32769"/>
        <xdr:cNvPicPr preferRelativeResize="0">
          <a:picLocks noChangeArrowheads="1"/>
        </xdr:cNvPicPr>
      </xdr:nvPicPr>
      <xdr:blipFill>
        <a:blip xmlns:r="http://schemas.openxmlformats.org/officeDocument/2006/relationships" r:embed="rId1" cstate="print"/>
        <a:srcRect/>
        <a:stretch>
          <a:fillRect/>
        </a:stretch>
      </xdr:blipFill>
      <xdr:spPr bwMode="auto">
        <a:xfrm>
          <a:off x="371475" y="40128825"/>
          <a:ext cx="2085975" cy="285750"/>
        </a:xfrm>
        <a:prstGeom prst="rect">
          <a:avLst/>
        </a:prstGeom>
        <a:noFill/>
        <a:ln w="9525">
          <a:noFill/>
          <a:miter lim="800000"/>
          <a:headEnd/>
          <a:tailEnd/>
        </a:ln>
      </xdr:spPr>
    </xdr:pic>
    <xdr:clientData/>
  </xdr:twoCellAnchor>
  <xdr:twoCellAnchor>
    <xdr:from>
      <xdr:col>1</xdr:col>
      <xdr:colOff>0</xdr:colOff>
      <xdr:row>134</xdr:row>
      <xdr:rowOff>0</xdr:rowOff>
    </xdr:from>
    <xdr:to>
      <xdr:col>1</xdr:col>
      <xdr:colOff>2181225</xdr:colOff>
      <xdr:row>135</xdr:row>
      <xdr:rowOff>28575</xdr:rowOff>
    </xdr:to>
    <xdr:pic>
      <xdr:nvPicPr>
        <xdr:cNvPr id="3077" name="Picture 5" descr="base_23589_110106_32768"/>
        <xdr:cNvPicPr preferRelativeResize="0">
          <a:picLocks noChangeArrowheads="1"/>
        </xdr:cNvPicPr>
      </xdr:nvPicPr>
      <xdr:blipFill>
        <a:blip xmlns:r="http://schemas.openxmlformats.org/officeDocument/2006/relationships" r:embed="rId2" cstate="print"/>
        <a:srcRect/>
        <a:stretch>
          <a:fillRect/>
        </a:stretch>
      </xdr:blipFill>
      <xdr:spPr bwMode="auto">
        <a:xfrm>
          <a:off x="371475" y="37233225"/>
          <a:ext cx="2181225" cy="285750"/>
        </a:xfrm>
        <a:prstGeom prst="rect">
          <a:avLst/>
        </a:prstGeom>
        <a:noFill/>
        <a:ln w="9525">
          <a:noFill/>
          <a:miter lim="800000"/>
          <a:headEnd/>
          <a:tailEnd/>
        </a:ln>
      </xdr:spPr>
    </xdr:pic>
    <xdr:clientData/>
  </xdr:twoCellAnchor>
  <xdr:twoCellAnchor>
    <xdr:from>
      <xdr:col>1</xdr:col>
      <xdr:colOff>0</xdr:colOff>
      <xdr:row>148</xdr:row>
      <xdr:rowOff>0</xdr:rowOff>
    </xdr:from>
    <xdr:to>
      <xdr:col>1</xdr:col>
      <xdr:colOff>3238500</xdr:colOff>
      <xdr:row>149</xdr:row>
      <xdr:rowOff>95250</xdr:rowOff>
    </xdr:to>
    <xdr:pic>
      <xdr:nvPicPr>
        <xdr:cNvPr id="3078" name="Picture 6" descr="base_23589_110106_32770"/>
        <xdr:cNvPicPr preferRelativeResize="0">
          <a:picLocks noChangeArrowheads="1"/>
        </xdr:cNvPicPr>
      </xdr:nvPicPr>
      <xdr:blipFill>
        <a:blip xmlns:r="http://schemas.openxmlformats.org/officeDocument/2006/relationships" r:embed="rId3" cstate="print"/>
        <a:srcRect/>
        <a:stretch>
          <a:fillRect/>
        </a:stretch>
      </xdr:blipFill>
      <xdr:spPr bwMode="auto">
        <a:xfrm>
          <a:off x="371475" y="42376725"/>
          <a:ext cx="3238500" cy="2857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50;&#1072;&#1089;&#1082;&#1072;&#1076;-&#1069;&#1085;&#1077;&#1088;&#1075;&#1086;&#1089;&#1077;&#1090;&#1100;\&#1050;&#1086;&#1090;&#1077;&#1083;\46-&#1101;&#1089;\2017\&#1050;&#1072;&#1083;&#1091;&#1075;&#1072;\46EP.ST%20%202017%20&#1043;&#1054;&#1044;%20&#1050;&#1072;&#1083;&#1091;&#1075;&#1072;(v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1050;&#1072;&#1089;&#1082;&#1072;&#1076;-&#1069;&#1085;&#1077;&#1088;&#1075;&#1086;&#1089;&#1077;&#1090;&#1100;\&#1041;&#1072;&#1083;&#1072;&#1085;&#1089;&#1099;\2018%20&#1075;&#1086;&#1076;\&#1050;&#1072;&#1083;&#1091;&#1078;&#1089;&#1082;&#1072;&#1103;%20&#1086;&#1073;&#1083;&#1072;&#1089;&#1090;&#1100;\2018%20&#1055;&#1083;&#1072;&#1085;%20&#1054;&#1057;%20&#1055;&#1054;%20&#1080;%20&#1087;&#1086;&#1090;&#1077;&#1088;&#1080;%20&#1087;&#1086;%20&#1091;&#1088;&#1086;&#1074;&#1085;&#1103;&#1084;%20&#1085;&#1072;&#1087;&#1088;&#1103;&#1078;&#1077;&#1085;&#1080;&#1103;%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1050;&#1072;&#1089;&#1082;&#1072;&#1076;-&#1069;&#1085;&#1077;&#1088;&#1075;&#1086;&#1089;&#1077;&#1090;&#1100;\&#1050;&#1086;&#1090;&#1077;&#1083;\46-&#1101;&#1089;\2014\&#1050;&#1072;&#1083;&#1091;&#1075;&#1072;\46EP.ST%202014%20&#1075;&#1086;&#1076;%20&#1050;&#1072;&#1083;&#1091;&#1075;&#1072;(v2.0)&#1076;&#1083;&#1103;%20&#1086;&#1090;&#1087;&#108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Prov"/>
      <sheetName val="mod_01"/>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11"/>
      <sheetName val="modComm"/>
      <sheetName val="modButton"/>
      <sheetName val="modInstruction"/>
      <sheetName val="modHTTP"/>
      <sheetName val="REESTR_ORG"/>
      <sheetName val="REESTR_MO"/>
      <sheetName val="modfrmRegion"/>
      <sheetName val="modfrmReestr"/>
      <sheetName val="modfrmCheckUpdates"/>
      <sheetName val="modReestr"/>
      <sheetName val="modUpdTemplMain"/>
      <sheetName val="modDoubleClick"/>
      <sheetName val="modHyperlink"/>
      <sheetName val="modfrmDateChoose"/>
    </sheetNames>
    <sheetDataSet>
      <sheetData sheetId="0" refreshError="1"/>
      <sheetData sheetId="1" refreshError="1"/>
      <sheetData sheetId="2" refreshError="1"/>
      <sheetData sheetId="3" refreshError="1"/>
      <sheetData sheetId="4" refreshError="1"/>
      <sheetData sheetId="5">
        <row r="15">
          <cell r="F15">
            <v>77189.31700000001</v>
          </cell>
          <cell r="G15">
            <v>23463.588</v>
          </cell>
          <cell r="I15">
            <v>53494.853000000003</v>
          </cell>
        </row>
        <row r="24">
          <cell r="G24">
            <v>19292.153999999999</v>
          </cell>
          <cell r="I24">
            <v>35461.076000000001</v>
          </cell>
          <cell r="J24">
            <v>19243.954000000002</v>
          </cell>
        </row>
        <row r="33">
          <cell r="I33">
            <v>2585.6280000000002</v>
          </cell>
          <cell r="J33">
            <v>606.505</v>
          </cell>
        </row>
        <row r="37">
          <cell r="F37">
            <v>13.650000000000002</v>
          </cell>
          <cell r="G37">
            <v>4.149</v>
          </cell>
          <cell r="I37">
            <v>9.4600000000000009</v>
          </cell>
        </row>
        <row r="41">
          <cell r="J41">
            <v>3.4690000000000003</v>
          </cell>
        </row>
        <row r="46">
          <cell r="G46">
            <v>3.4119999999999999</v>
          </cell>
          <cell r="I46">
            <v>6.2700000000000005</v>
          </cell>
          <cell r="J46">
            <v>3.403</v>
          </cell>
        </row>
        <row r="55">
          <cell r="I55">
            <v>0.45700000000000002</v>
          </cell>
          <cell r="J55">
            <v>0.107</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sheetDataSet>
      <sheetData sheetId="0">
        <row r="8">
          <cell r="D8">
            <v>24.3962</v>
          </cell>
          <cell r="K8">
            <v>20.216000000000001</v>
          </cell>
        </row>
        <row r="9">
          <cell r="D9">
            <v>53.334299999999999</v>
          </cell>
          <cell r="G9">
            <v>2.6137000000000001</v>
          </cell>
          <cell r="K9">
            <v>35.260399999999997</v>
          </cell>
        </row>
        <row r="10">
          <cell r="G10">
            <v>0.61309999999999998</v>
          </cell>
          <cell r="K10">
            <v>19.238399999999999</v>
          </cell>
        </row>
        <row r="11">
          <cell r="D11">
            <v>77.941599999999994</v>
          </cell>
          <cell r="G11">
            <v>3.2267999999999999</v>
          </cell>
        </row>
      </sheetData>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gion"/>
      <sheetName val="modfrmReestr"/>
      <sheetName val="modfrmCheckUpdates"/>
      <sheetName val="modReestr"/>
      <sheetName val="modListProv"/>
      <sheetName val="modUpdTemplMain"/>
      <sheetName val="modDoubleClick"/>
      <sheetName val="modHyperlink"/>
      <sheetName val="modfrmDateChoose"/>
    </sheetNames>
    <sheetDataSet>
      <sheetData sheetId="0"/>
      <sheetData sheetId="1"/>
      <sheetData sheetId="2"/>
      <sheetData sheetId="3">
        <row r="15">
          <cell r="G15">
            <v>25537.499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8" Type="http://schemas.openxmlformats.org/officeDocument/2006/relationships/hyperlink" Target="consultantplus://offline/ref=58109D665B86212774280ADB8C2C2AEEC5EDFA1CE39BEE37FD88450ES4MCJ" TargetMode="External"/><Relationship Id="rId3" Type="http://schemas.openxmlformats.org/officeDocument/2006/relationships/hyperlink" Target="consultantplus://offline/ref=58109D665B86212774280ADB8C2C2AEEC5E9F811E593B33DF5D1490C4B187B625236FA12143DD9FCS7M5J" TargetMode="External"/><Relationship Id="rId7" Type="http://schemas.openxmlformats.org/officeDocument/2006/relationships/hyperlink" Target="consultantplus://offline/ref=58109D665B86212774280ADB8C2C2AEEC5E9F811E593B33DF5D1490C4B187B625236FA12143CDEFBS7M2J" TargetMode="External"/><Relationship Id="rId2" Type="http://schemas.openxmlformats.org/officeDocument/2006/relationships/hyperlink" Target="consultantplus://offline/ref=58109D665B86212774280ADB8C2C2AEEC5E9F811E593B33DF5D1490C4B187B625236FA12143CD0F4S7M7J" TargetMode="External"/><Relationship Id="rId1" Type="http://schemas.openxmlformats.org/officeDocument/2006/relationships/hyperlink" Target="consultantplus://offline/ref=58109D665B86212774280ADB8C2C2AEEC5E9F811E593B33DF5D1490C4B187B625236FA12143CDDFDS7M4J" TargetMode="External"/><Relationship Id="rId6" Type="http://schemas.openxmlformats.org/officeDocument/2006/relationships/hyperlink" Target="consultantplus://offline/ref=58109D665B86212774280ADB8C2C2AEEC5E9F811E593B33DF5D1490C4B187B625236FA12143CD1FES7M6J" TargetMode="External"/><Relationship Id="rId5" Type="http://schemas.openxmlformats.org/officeDocument/2006/relationships/hyperlink" Target="consultantplus://offline/ref=58109D665B86212774280ADB8C2C2AEEC5E9F811E593B33DF5D1490C4B187B625236FA12143DD9F8S7M5J" TargetMode="External"/><Relationship Id="rId4" Type="http://schemas.openxmlformats.org/officeDocument/2006/relationships/hyperlink" Target="consultantplus://offline/ref=58109D665B86212774280ADB8C2C2AEEC5E9F811E593B33DF5D1490C4B187B625236FA12143DD9F8S7M2J"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kaskadenergoset.ru/polozhenie_o_zakupke"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M41"/>
  <sheetViews>
    <sheetView workbookViewId="0">
      <selection activeCell="F9" sqref="F9:K9"/>
    </sheetView>
  </sheetViews>
  <sheetFormatPr defaultRowHeight="15"/>
  <cols>
    <col min="1" max="1" width="5.85546875" customWidth="1"/>
    <col min="2" max="2" width="31.5703125" customWidth="1"/>
    <col min="3" max="3" width="12.28515625" customWidth="1"/>
    <col min="4" max="4" width="9.5703125" bestFit="1" customWidth="1"/>
    <col min="5" max="5" width="10.5703125" customWidth="1"/>
    <col min="6" max="7" width="10.5703125" bestFit="1" customWidth="1"/>
    <col min="8" max="8" width="9.85546875" customWidth="1"/>
    <col min="9" max="11" width="10.5703125" bestFit="1" customWidth="1"/>
  </cols>
  <sheetData>
    <row r="1" spans="1:12">
      <c r="K1" s="64" t="s">
        <v>91</v>
      </c>
    </row>
    <row r="2" spans="1:12">
      <c r="A2" s="274" t="s">
        <v>30</v>
      </c>
      <c r="B2" s="274"/>
      <c r="C2" s="274"/>
      <c r="D2" s="274"/>
      <c r="E2" s="274"/>
      <c r="F2" s="274"/>
      <c r="G2" s="274"/>
      <c r="H2" s="274"/>
      <c r="I2" s="274"/>
      <c r="J2" s="274"/>
      <c r="K2" s="274"/>
    </row>
    <row r="3" spans="1:12">
      <c r="A3" s="274" t="s">
        <v>29</v>
      </c>
      <c r="B3" s="274"/>
      <c r="C3" s="274"/>
      <c r="D3" s="274"/>
      <c r="E3" s="274"/>
      <c r="F3" s="274"/>
      <c r="G3" s="274"/>
      <c r="H3" s="274"/>
      <c r="I3" s="274"/>
      <c r="J3" s="274"/>
      <c r="K3" s="274"/>
    </row>
    <row r="4" spans="1:12" ht="15.75" thickBot="1">
      <c r="A4" s="6"/>
    </row>
    <row r="5" spans="1:12" ht="15.75" thickBot="1">
      <c r="A5" s="283" t="s">
        <v>28</v>
      </c>
      <c r="B5" s="284"/>
      <c r="C5" s="285"/>
      <c r="D5" s="258" t="s">
        <v>27</v>
      </c>
      <c r="E5" s="275"/>
      <c r="F5" s="275"/>
      <c r="G5" s="275"/>
      <c r="H5" s="275"/>
      <c r="I5" s="275"/>
      <c r="J5" s="275"/>
      <c r="K5" s="276"/>
    </row>
    <row r="6" spans="1:12" ht="16.5" thickBot="1">
      <c r="A6" s="283" t="s">
        <v>26</v>
      </c>
      <c r="B6" s="284"/>
      <c r="C6" s="285"/>
      <c r="D6" s="277" t="s">
        <v>25</v>
      </c>
      <c r="E6" s="278"/>
      <c r="F6" s="278"/>
      <c r="G6" s="278"/>
      <c r="H6" s="278"/>
      <c r="I6" s="278"/>
      <c r="J6" s="278"/>
      <c r="K6" s="279"/>
      <c r="L6" s="5"/>
    </row>
    <row r="7" spans="1:12" ht="15.75" thickBot="1">
      <c r="A7" s="286" t="s">
        <v>24</v>
      </c>
      <c r="B7" s="287"/>
      <c r="C7" s="288"/>
      <c r="D7" s="280" t="s">
        <v>40</v>
      </c>
      <c r="E7" s="281"/>
      <c r="F7" s="281"/>
      <c r="G7" s="281"/>
      <c r="H7" s="281"/>
      <c r="I7" s="281"/>
      <c r="J7" s="281"/>
      <c r="K7" s="282"/>
    </row>
    <row r="8" spans="1:12" ht="30" customHeight="1" thickBot="1">
      <c r="A8" s="255" t="s">
        <v>241</v>
      </c>
      <c r="B8" s="256"/>
      <c r="C8" s="256"/>
      <c r="D8" s="256"/>
      <c r="E8" s="256"/>
      <c r="F8" s="256"/>
      <c r="G8" s="256"/>
      <c r="H8" s="256"/>
      <c r="I8" s="256"/>
      <c r="J8" s="256"/>
      <c r="K8" s="257"/>
    </row>
    <row r="9" spans="1:12" ht="30" customHeight="1" thickBot="1">
      <c r="A9" s="255" t="s">
        <v>23</v>
      </c>
      <c r="B9" s="256"/>
      <c r="C9" s="256"/>
      <c r="D9" s="256"/>
      <c r="E9" s="257"/>
      <c r="F9" s="258" t="s">
        <v>236</v>
      </c>
      <c r="G9" s="259"/>
      <c r="H9" s="259"/>
      <c r="I9" s="259"/>
      <c r="J9" s="259"/>
      <c r="K9" s="260"/>
    </row>
    <row r="10" spans="1:12" ht="15.75" customHeight="1" thickBot="1">
      <c r="A10" s="289" t="s">
        <v>22</v>
      </c>
      <c r="B10" s="290"/>
      <c r="C10" s="290"/>
      <c r="D10" s="290"/>
      <c r="E10" s="291"/>
      <c r="F10" s="258" t="s">
        <v>21</v>
      </c>
      <c r="G10" s="259"/>
      <c r="H10" s="260"/>
      <c r="I10" s="258" t="s">
        <v>20</v>
      </c>
      <c r="J10" s="259"/>
      <c r="K10" s="260"/>
    </row>
    <row r="11" spans="1:12" ht="15.75" customHeight="1" thickBot="1">
      <c r="A11" s="292"/>
      <c r="B11" s="293"/>
      <c r="C11" s="293"/>
      <c r="D11" s="293"/>
      <c r="E11" s="294"/>
      <c r="F11" s="268">
        <v>43097</v>
      </c>
      <c r="G11" s="269"/>
      <c r="H11" s="270"/>
      <c r="I11" s="258" t="s">
        <v>243</v>
      </c>
      <c r="J11" s="259"/>
      <c r="K11" s="260"/>
    </row>
    <row r="12" spans="1:12" ht="47.25" customHeight="1" thickBot="1">
      <c r="A12" s="283" t="s">
        <v>19</v>
      </c>
      <c r="B12" s="284"/>
      <c r="C12" s="284"/>
      <c r="D12" s="284"/>
      <c r="E12" s="285"/>
      <c r="F12" s="271" t="s">
        <v>244</v>
      </c>
      <c r="G12" s="272"/>
      <c r="H12" s="272"/>
      <c r="I12" s="272"/>
      <c r="J12" s="272"/>
      <c r="K12" s="273"/>
    </row>
    <row r="13" spans="1:12" ht="15.75" thickBot="1">
      <c r="A13" s="295" t="s">
        <v>18</v>
      </c>
      <c r="B13" s="296"/>
      <c r="C13" s="296"/>
      <c r="D13" s="296"/>
      <c r="E13" s="296"/>
      <c r="F13" s="296"/>
      <c r="G13" s="296"/>
      <c r="H13" s="296"/>
      <c r="I13" s="296"/>
      <c r="J13" s="296"/>
      <c r="K13" s="297"/>
    </row>
    <row r="14" spans="1:12" ht="15.75" customHeight="1" thickBot="1">
      <c r="A14" s="298" t="s">
        <v>17</v>
      </c>
      <c r="B14" s="298" t="s">
        <v>16</v>
      </c>
      <c r="C14" s="298" t="s">
        <v>15</v>
      </c>
      <c r="D14" s="265" t="s">
        <v>237</v>
      </c>
      <c r="E14" s="266"/>
      <c r="F14" s="266"/>
      <c r="G14" s="267"/>
      <c r="H14" s="265" t="s">
        <v>238</v>
      </c>
      <c r="I14" s="266"/>
      <c r="J14" s="266"/>
      <c r="K14" s="267"/>
    </row>
    <row r="15" spans="1:12" ht="15.75" customHeight="1" thickBot="1">
      <c r="A15" s="299"/>
      <c r="B15" s="299"/>
      <c r="C15" s="299"/>
      <c r="D15" s="265" t="s">
        <v>14</v>
      </c>
      <c r="E15" s="266"/>
      <c r="F15" s="266"/>
      <c r="G15" s="267"/>
      <c r="H15" s="265" t="s">
        <v>14</v>
      </c>
      <c r="I15" s="266"/>
      <c r="J15" s="266"/>
      <c r="K15" s="267"/>
    </row>
    <row r="16" spans="1:12" ht="15.75" thickBot="1">
      <c r="A16" s="300"/>
      <c r="B16" s="300"/>
      <c r="C16" s="300"/>
      <c r="D16" s="8" t="s">
        <v>13</v>
      </c>
      <c r="E16" s="12" t="s">
        <v>12</v>
      </c>
      <c r="F16" s="8" t="s">
        <v>11</v>
      </c>
      <c r="G16" s="8" t="s">
        <v>10</v>
      </c>
      <c r="H16" s="13" t="s">
        <v>13</v>
      </c>
      <c r="I16" s="12" t="s">
        <v>12</v>
      </c>
      <c r="J16" s="8" t="s">
        <v>11</v>
      </c>
      <c r="K16" s="8" t="s">
        <v>10</v>
      </c>
    </row>
    <row r="17" spans="1:11" ht="15.75" thickBot="1">
      <c r="A17" s="9">
        <v>1</v>
      </c>
      <c r="B17" s="3">
        <v>2</v>
      </c>
      <c r="C17" s="3">
        <v>3</v>
      </c>
      <c r="D17" s="8">
        <v>4</v>
      </c>
      <c r="E17" s="12">
        <v>5</v>
      </c>
      <c r="F17" s="8">
        <v>6</v>
      </c>
      <c r="G17" s="8">
        <v>7</v>
      </c>
      <c r="H17" s="13">
        <v>8</v>
      </c>
      <c r="I17" s="9">
        <v>9</v>
      </c>
      <c r="J17" s="8">
        <v>10</v>
      </c>
      <c r="K17" s="8">
        <v>11</v>
      </c>
    </row>
    <row r="18" spans="1:11" ht="15.75" thickBot="1">
      <c r="A18" s="9">
        <v>1</v>
      </c>
      <c r="B18" s="255" t="s">
        <v>9</v>
      </c>
      <c r="C18" s="256"/>
      <c r="D18" s="256"/>
      <c r="E18" s="256"/>
      <c r="F18" s="256"/>
      <c r="G18" s="256"/>
      <c r="H18" s="256"/>
      <c r="I18" s="256"/>
      <c r="J18" s="256"/>
      <c r="K18" s="257"/>
    </row>
    <row r="19" spans="1:11" ht="30.75" thickBot="1">
      <c r="A19" s="111" t="s">
        <v>245</v>
      </c>
      <c r="B19" s="7" t="s">
        <v>8</v>
      </c>
      <c r="C19" s="8" t="s">
        <v>0</v>
      </c>
      <c r="D19">
        <v>1.7563800000000001</v>
      </c>
      <c r="E19" s="15">
        <v>2.4794499999999999</v>
      </c>
      <c r="F19">
        <v>2.73821</v>
      </c>
      <c r="G19" s="15">
        <v>3.508</v>
      </c>
      <c r="H19">
        <v>1.8108299999999999</v>
      </c>
      <c r="I19" s="15">
        <v>2.5563099999999999</v>
      </c>
      <c r="J19">
        <v>2.8230900000000001</v>
      </c>
      <c r="K19" s="15">
        <v>3.6167500000000001</v>
      </c>
    </row>
    <row r="20" spans="1:11" ht="15.75" thickBot="1">
      <c r="A20" s="111" t="s">
        <v>32</v>
      </c>
      <c r="B20" s="255" t="s">
        <v>7</v>
      </c>
      <c r="C20" s="256"/>
      <c r="D20" s="256"/>
      <c r="E20" s="256"/>
      <c r="F20" s="256"/>
      <c r="G20" s="256"/>
      <c r="H20" s="256"/>
      <c r="I20" s="256"/>
      <c r="J20" s="256"/>
      <c r="K20" s="257"/>
    </row>
    <row r="21" spans="1:11" ht="45.75" thickBot="1">
      <c r="A21" s="111" t="s">
        <v>247</v>
      </c>
      <c r="B21" s="7" t="s">
        <v>6</v>
      </c>
      <c r="C21" s="94" t="s">
        <v>214</v>
      </c>
      <c r="D21" s="121">
        <v>958457.98</v>
      </c>
      <c r="E21" s="122">
        <v>123135.74</v>
      </c>
      <c r="F21" s="121">
        <v>1382953.82</v>
      </c>
      <c r="G21" s="123">
        <v>1712930.63</v>
      </c>
      <c r="H21" s="122">
        <v>98721.72</v>
      </c>
      <c r="I21" s="122">
        <v>1321629.81</v>
      </c>
      <c r="J21" s="123">
        <v>1424442.43</v>
      </c>
      <c r="K21" s="123">
        <v>1764318.55</v>
      </c>
    </row>
    <row r="22" spans="1:11" ht="45.75" thickBot="1">
      <c r="A22" s="30" t="s">
        <v>246</v>
      </c>
      <c r="B22" s="88" t="s">
        <v>5</v>
      </c>
      <c r="C22" s="85" t="s">
        <v>212</v>
      </c>
      <c r="D22" s="16">
        <v>135.16</v>
      </c>
      <c r="E22" s="92">
        <v>315.74</v>
      </c>
      <c r="F22" s="16">
        <v>403.02</v>
      </c>
      <c r="G22" s="92">
        <v>753.1</v>
      </c>
      <c r="H22" s="16">
        <v>140.57</v>
      </c>
      <c r="I22" s="16">
        <v>328.37</v>
      </c>
      <c r="J22" s="92">
        <v>419.14</v>
      </c>
      <c r="K22" s="16">
        <v>783.22</v>
      </c>
    </row>
    <row r="23" spans="1:11" ht="15.75" thickBot="1">
      <c r="A23" s="95"/>
      <c r="B23" s="98"/>
      <c r="C23" s="93"/>
      <c r="D23" s="66"/>
      <c r="E23" s="66"/>
      <c r="F23" s="66"/>
      <c r="G23" s="66"/>
      <c r="H23" s="66"/>
      <c r="I23" s="66"/>
      <c r="J23" s="66"/>
      <c r="K23" s="66"/>
    </row>
    <row r="24" spans="1:11" ht="15.75" customHeight="1" thickBot="1">
      <c r="A24" s="30" t="s">
        <v>60</v>
      </c>
      <c r="B24" s="255" t="s">
        <v>4</v>
      </c>
      <c r="C24" s="256"/>
      <c r="D24" s="256"/>
      <c r="E24" s="256"/>
      <c r="F24" s="256"/>
      <c r="G24" s="256"/>
      <c r="H24" s="256"/>
      <c r="I24" s="256"/>
      <c r="J24" s="256"/>
      <c r="K24" s="257"/>
    </row>
    <row r="25" spans="1:11" ht="15.75" thickBot="1">
      <c r="A25" s="10"/>
      <c r="B25" s="7" t="s">
        <v>1</v>
      </c>
      <c r="C25" s="8" t="s">
        <v>0</v>
      </c>
      <c r="D25" s="258" t="s">
        <v>39</v>
      </c>
      <c r="E25" s="259"/>
      <c r="F25" s="259"/>
      <c r="G25" s="260"/>
      <c r="H25" s="258" t="s">
        <v>39</v>
      </c>
      <c r="I25" s="259"/>
      <c r="J25" s="259"/>
      <c r="K25" s="260"/>
    </row>
    <row r="26" spans="1:11" ht="15.75" customHeight="1" thickBot="1">
      <c r="A26" s="10"/>
      <c r="B26" s="255" t="s">
        <v>4</v>
      </c>
      <c r="C26" s="256"/>
      <c r="D26" s="256"/>
      <c r="E26" s="256"/>
      <c r="F26" s="256"/>
      <c r="G26" s="256"/>
      <c r="H26" s="256"/>
      <c r="I26" s="256"/>
      <c r="J26" s="256"/>
      <c r="K26" s="257"/>
    </row>
    <row r="27" spans="1:11" ht="15.75" customHeight="1" thickBot="1">
      <c r="A27" s="253" t="s">
        <v>32</v>
      </c>
      <c r="B27" s="255" t="s">
        <v>215</v>
      </c>
      <c r="C27" s="256"/>
      <c r="D27" s="256"/>
      <c r="E27" s="256"/>
      <c r="F27" s="256"/>
      <c r="G27" s="256"/>
      <c r="H27" s="256"/>
      <c r="I27" s="256"/>
      <c r="J27" s="256"/>
      <c r="K27" s="257"/>
    </row>
    <row r="28" spans="1:11" ht="15.75" thickBot="1">
      <c r="A28" s="254"/>
      <c r="B28" s="7" t="s">
        <v>1</v>
      </c>
      <c r="C28" s="8" t="s">
        <v>0</v>
      </c>
      <c r="D28" s="265">
        <v>2.1084399999999999</v>
      </c>
      <c r="E28" s="266"/>
      <c r="F28" s="266"/>
      <c r="G28" s="267"/>
      <c r="H28" s="265">
        <v>2.3544800000000001</v>
      </c>
      <c r="I28" s="266"/>
      <c r="J28" s="266"/>
      <c r="K28" s="267"/>
    </row>
    <row r="29" spans="1:11" ht="30" customHeight="1" thickBot="1">
      <c r="A29" s="253" t="s">
        <v>31</v>
      </c>
      <c r="B29" s="255" t="s">
        <v>3</v>
      </c>
      <c r="C29" s="256"/>
      <c r="D29" s="256"/>
      <c r="E29" s="256"/>
      <c r="F29" s="256"/>
      <c r="G29" s="256"/>
      <c r="H29" s="256"/>
      <c r="I29" s="256"/>
      <c r="J29" s="256"/>
      <c r="K29" s="257"/>
    </row>
    <row r="30" spans="1:11" ht="15.75" thickBot="1">
      <c r="A30" s="254"/>
      <c r="B30" s="7" t="s">
        <v>1</v>
      </c>
      <c r="C30" s="8" t="s">
        <v>0</v>
      </c>
      <c r="D30" s="258">
        <v>0.98131999999999997</v>
      </c>
      <c r="E30" s="259"/>
      <c r="F30" s="259"/>
      <c r="G30" s="260"/>
      <c r="H30" s="258">
        <v>1.06599</v>
      </c>
      <c r="I30" s="259"/>
      <c r="J30" s="259"/>
      <c r="K30" s="260"/>
    </row>
    <row r="31" spans="1:11" ht="15.75" customHeight="1" thickBot="1">
      <c r="A31" s="253" t="s">
        <v>216</v>
      </c>
      <c r="B31" s="255" t="s">
        <v>2</v>
      </c>
      <c r="C31" s="256"/>
      <c r="D31" s="256"/>
      <c r="E31" s="256"/>
      <c r="F31" s="256"/>
      <c r="G31" s="256"/>
      <c r="H31" s="256"/>
      <c r="I31" s="256"/>
      <c r="J31" s="256"/>
      <c r="K31" s="257"/>
    </row>
    <row r="32" spans="1:11" ht="15.75" thickBot="1">
      <c r="A32" s="254"/>
      <c r="B32" s="7" t="s">
        <v>1</v>
      </c>
      <c r="C32" s="8" t="s">
        <v>0</v>
      </c>
      <c r="D32" s="258">
        <v>0.98131999999999997</v>
      </c>
      <c r="E32" s="259"/>
      <c r="F32" s="259"/>
      <c r="G32" s="260"/>
      <c r="H32" s="258">
        <v>1.06599</v>
      </c>
      <c r="I32" s="259"/>
      <c r="J32" s="259"/>
      <c r="K32" s="260"/>
    </row>
    <row r="33" spans="1:13" ht="15.75" thickBot="1">
      <c r="A33" s="87" t="s">
        <v>217</v>
      </c>
      <c r="B33" s="301" t="s">
        <v>218</v>
      </c>
      <c r="C33" s="302"/>
      <c r="D33" s="302"/>
      <c r="E33" s="302"/>
      <c r="F33" s="302"/>
      <c r="G33" s="302"/>
      <c r="H33" s="302"/>
      <c r="I33" s="302"/>
      <c r="J33" s="302"/>
      <c r="K33" s="303"/>
    </row>
    <row r="34" spans="1:13" ht="75.75" customHeight="1" thickBot="1">
      <c r="A34" s="253" t="s">
        <v>219</v>
      </c>
      <c r="B34" s="262" t="s">
        <v>225</v>
      </c>
      <c r="C34" s="263"/>
      <c r="D34" s="263"/>
      <c r="E34" s="263"/>
      <c r="F34" s="263"/>
      <c r="G34" s="263"/>
      <c r="H34" s="263"/>
      <c r="I34" s="263"/>
      <c r="J34" s="263"/>
      <c r="K34" s="264"/>
      <c r="M34" s="96"/>
    </row>
    <row r="35" spans="1:13" ht="45" customHeight="1" thickBot="1">
      <c r="A35" s="261"/>
      <c r="B35" s="97" t="s">
        <v>220</v>
      </c>
      <c r="C35" s="89" t="s">
        <v>0</v>
      </c>
      <c r="D35" s="258">
        <v>2.1084399999999999</v>
      </c>
      <c r="E35" s="259"/>
      <c r="F35" s="259"/>
      <c r="G35" s="260"/>
      <c r="H35" s="258">
        <v>2.3544800000000001</v>
      </c>
      <c r="I35" s="259"/>
      <c r="J35" s="259"/>
      <c r="K35" s="260"/>
    </row>
    <row r="36" spans="1:13" ht="63" customHeight="1" thickBot="1">
      <c r="A36" s="253" t="s">
        <v>221</v>
      </c>
      <c r="B36" s="255" t="s">
        <v>224</v>
      </c>
      <c r="C36" s="256"/>
      <c r="D36" s="256"/>
      <c r="E36" s="256"/>
      <c r="F36" s="256"/>
      <c r="G36" s="256"/>
      <c r="H36" s="256"/>
      <c r="I36" s="256"/>
      <c r="J36" s="256"/>
      <c r="K36" s="257"/>
    </row>
    <row r="37" spans="1:13" ht="45.75" thickBot="1">
      <c r="A37" s="254"/>
      <c r="B37" s="17" t="s">
        <v>220</v>
      </c>
      <c r="C37" s="90" t="s">
        <v>0</v>
      </c>
      <c r="D37" s="258">
        <v>2.1084399999999999</v>
      </c>
      <c r="E37" s="259"/>
      <c r="F37" s="259"/>
      <c r="G37" s="260"/>
      <c r="H37" s="258">
        <v>2.3544800000000001</v>
      </c>
      <c r="I37" s="259"/>
      <c r="J37" s="259"/>
      <c r="K37" s="260"/>
    </row>
    <row r="38" spans="1:13" ht="48" customHeight="1" thickBot="1">
      <c r="A38" s="253" t="s">
        <v>222</v>
      </c>
      <c r="B38" s="255" t="s">
        <v>223</v>
      </c>
      <c r="C38" s="256"/>
      <c r="D38" s="256"/>
      <c r="E38" s="256"/>
      <c r="F38" s="256"/>
      <c r="G38" s="256"/>
      <c r="H38" s="256"/>
      <c r="I38" s="256"/>
      <c r="J38" s="256"/>
      <c r="K38" s="257"/>
    </row>
    <row r="39" spans="1:13" ht="45.75" thickBot="1">
      <c r="A39" s="254"/>
      <c r="B39" s="17" t="s">
        <v>220</v>
      </c>
      <c r="C39" s="90" t="s">
        <v>0</v>
      </c>
      <c r="D39" s="258">
        <v>0.98131999999999997</v>
      </c>
      <c r="E39" s="259"/>
      <c r="F39" s="259"/>
      <c r="G39" s="260"/>
      <c r="H39" s="258">
        <v>1.06599</v>
      </c>
      <c r="I39" s="259"/>
      <c r="J39" s="259"/>
      <c r="K39" s="260"/>
    </row>
    <row r="40" spans="1:13" ht="104.25" customHeight="1" thickBot="1">
      <c r="A40" s="253" t="s">
        <v>226</v>
      </c>
      <c r="B40" s="255" t="s">
        <v>227</v>
      </c>
      <c r="C40" s="256"/>
      <c r="D40" s="256"/>
      <c r="E40" s="256"/>
      <c r="F40" s="256"/>
      <c r="G40" s="256"/>
      <c r="H40" s="256"/>
      <c r="I40" s="256"/>
      <c r="J40" s="256"/>
      <c r="K40" s="257"/>
    </row>
    <row r="41" spans="1:13" ht="45.75" thickBot="1">
      <c r="A41" s="254"/>
      <c r="B41" s="17" t="s">
        <v>220</v>
      </c>
      <c r="C41" s="90" t="s">
        <v>0</v>
      </c>
      <c r="D41" s="258">
        <v>2.1084399999999999</v>
      </c>
      <c r="E41" s="259"/>
      <c r="F41" s="259"/>
      <c r="G41" s="260"/>
      <c r="H41" s="258">
        <v>2.3544800000000001</v>
      </c>
      <c r="I41" s="259"/>
      <c r="J41" s="259"/>
      <c r="K41" s="260"/>
    </row>
  </sheetData>
  <mergeCells count="61">
    <mergeCell ref="B33:K33"/>
    <mergeCell ref="B27:K27"/>
    <mergeCell ref="D28:G28"/>
    <mergeCell ref="H28:K28"/>
    <mergeCell ref="B29:K29"/>
    <mergeCell ref="D30:G30"/>
    <mergeCell ref="H30:K30"/>
    <mergeCell ref="B31:K31"/>
    <mergeCell ref="A31:A32"/>
    <mergeCell ref="D32:G32"/>
    <mergeCell ref="H32:K32"/>
    <mergeCell ref="A27:A28"/>
    <mergeCell ref="A29:A30"/>
    <mergeCell ref="A8:K8"/>
    <mergeCell ref="A38:A39"/>
    <mergeCell ref="A5:C5"/>
    <mergeCell ref="A6:C6"/>
    <mergeCell ref="A7:C7"/>
    <mergeCell ref="A9:E9"/>
    <mergeCell ref="A10:E11"/>
    <mergeCell ref="F9:K9"/>
    <mergeCell ref="F10:H10"/>
    <mergeCell ref="A12:E12"/>
    <mergeCell ref="A13:K13"/>
    <mergeCell ref="A14:A16"/>
    <mergeCell ref="B14:B16"/>
    <mergeCell ref="C14:C16"/>
    <mergeCell ref="B20:K20"/>
    <mergeCell ref="B26:K26"/>
    <mergeCell ref="A2:K2"/>
    <mergeCell ref="A3:K3"/>
    <mergeCell ref="D5:K5"/>
    <mergeCell ref="D6:K6"/>
    <mergeCell ref="D7:K7"/>
    <mergeCell ref="I10:K10"/>
    <mergeCell ref="F11:H11"/>
    <mergeCell ref="I11:K11"/>
    <mergeCell ref="F12:K12"/>
    <mergeCell ref="D14:G14"/>
    <mergeCell ref="H14:K14"/>
    <mergeCell ref="D15:G15"/>
    <mergeCell ref="H15:K15"/>
    <mergeCell ref="B18:K18"/>
    <mergeCell ref="B24:K24"/>
    <mergeCell ref="D25:G25"/>
    <mergeCell ref="H25:K25"/>
    <mergeCell ref="A40:A41"/>
    <mergeCell ref="B40:K40"/>
    <mergeCell ref="D41:G41"/>
    <mergeCell ref="H41:K41"/>
    <mergeCell ref="A34:A35"/>
    <mergeCell ref="B34:K34"/>
    <mergeCell ref="A36:A37"/>
    <mergeCell ref="D37:G37"/>
    <mergeCell ref="H37:K37"/>
    <mergeCell ref="B36:K36"/>
    <mergeCell ref="B38:K38"/>
    <mergeCell ref="D39:G39"/>
    <mergeCell ref="H39:K39"/>
    <mergeCell ref="D35:G35"/>
    <mergeCell ref="H35:K35"/>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E16"/>
  <sheetViews>
    <sheetView workbookViewId="0">
      <selection activeCell="N16" sqref="N15:N16"/>
    </sheetView>
  </sheetViews>
  <sheetFormatPr defaultRowHeight="15"/>
  <cols>
    <col min="1" max="1" width="7.85546875" customWidth="1"/>
    <col min="2" max="2" width="24.42578125" customWidth="1"/>
    <col min="3" max="3" width="16.42578125" customWidth="1"/>
    <col min="4" max="4" width="14.5703125" customWidth="1"/>
    <col min="5" max="5" width="12.85546875" customWidth="1"/>
    <col min="257" max="257" width="7.85546875" customWidth="1"/>
    <col min="258" max="258" width="24.42578125" customWidth="1"/>
    <col min="259" max="259" width="16.42578125" customWidth="1"/>
    <col min="260" max="260" width="14.5703125" customWidth="1"/>
    <col min="261" max="261" width="12.85546875" customWidth="1"/>
    <col min="513" max="513" width="7.85546875" customWidth="1"/>
    <col min="514" max="514" width="24.42578125" customWidth="1"/>
    <col min="515" max="515" width="16.42578125" customWidth="1"/>
    <col min="516" max="516" width="14.5703125" customWidth="1"/>
    <col min="517" max="517" width="12.85546875" customWidth="1"/>
    <col min="769" max="769" width="7.85546875" customWidth="1"/>
    <col min="770" max="770" width="24.42578125" customWidth="1"/>
    <col min="771" max="771" width="16.42578125" customWidth="1"/>
    <col min="772" max="772" width="14.5703125" customWidth="1"/>
    <col min="773" max="773" width="12.85546875" customWidth="1"/>
    <col min="1025" max="1025" width="7.85546875" customWidth="1"/>
    <col min="1026" max="1026" width="24.42578125" customWidth="1"/>
    <col min="1027" max="1027" width="16.42578125" customWidth="1"/>
    <col min="1028" max="1028" width="14.5703125" customWidth="1"/>
    <col min="1029" max="1029" width="12.85546875" customWidth="1"/>
    <col min="1281" max="1281" width="7.85546875" customWidth="1"/>
    <col min="1282" max="1282" width="24.42578125" customWidth="1"/>
    <col min="1283" max="1283" width="16.42578125" customWidth="1"/>
    <col min="1284" max="1284" width="14.5703125" customWidth="1"/>
    <col min="1285" max="1285" width="12.85546875" customWidth="1"/>
    <col min="1537" max="1537" width="7.85546875" customWidth="1"/>
    <col min="1538" max="1538" width="24.42578125" customWidth="1"/>
    <col min="1539" max="1539" width="16.42578125" customWidth="1"/>
    <col min="1540" max="1540" width="14.5703125" customWidth="1"/>
    <col min="1541" max="1541" width="12.85546875" customWidth="1"/>
    <col min="1793" max="1793" width="7.85546875" customWidth="1"/>
    <col min="1794" max="1794" width="24.42578125" customWidth="1"/>
    <col min="1795" max="1795" width="16.42578125" customWidth="1"/>
    <col min="1796" max="1796" width="14.5703125" customWidth="1"/>
    <col min="1797" max="1797" width="12.85546875" customWidth="1"/>
    <col min="2049" max="2049" width="7.85546875" customWidth="1"/>
    <col min="2050" max="2050" width="24.42578125" customWidth="1"/>
    <col min="2051" max="2051" width="16.42578125" customWidth="1"/>
    <col min="2052" max="2052" width="14.5703125" customWidth="1"/>
    <col min="2053" max="2053" width="12.85546875" customWidth="1"/>
    <col min="2305" max="2305" width="7.85546875" customWidth="1"/>
    <col min="2306" max="2306" width="24.42578125" customWidth="1"/>
    <col min="2307" max="2307" width="16.42578125" customWidth="1"/>
    <col min="2308" max="2308" width="14.5703125" customWidth="1"/>
    <col min="2309" max="2309" width="12.85546875" customWidth="1"/>
    <col min="2561" max="2561" width="7.85546875" customWidth="1"/>
    <col min="2562" max="2562" width="24.42578125" customWidth="1"/>
    <col min="2563" max="2563" width="16.42578125" customWidth="1"/>
    <col min="2564" max="2564" width="14.5703125" customWidth="1"/>
    <col min="2565" max="2565" width="12.85546875" customWidth="1"/>
    <col min="2817" max="2817" width="7.85546875" customWidth="1"/>
    <col min="2818" max="2818" width="24.42578125" customWidth="1"/>
    <col min="2819" max="2819" width="16.42578125" customWidth="1"/>
    <col min="2820" max="2820" width="14.5703125" customWidth="1"/>
    <col min="2821" max="2821" width="12.85546875" customWidth="1"/>
    <col min="3073" max="3073" width="7.85546875" customWidth="1"/>
    <col min="3074" max="3074" width="24.42578125" customWidth="1"/>
    <col min="3075" max="3075" width="16.42578125" customWidth="1"/>
    <col min="3076" max="3076" width="14.5703125" customWidth="1"/>
    <col min="3077" max="3077" width="12.85546875" customWidth="1"/>
    <col min="3329" max="3329" width="7.85546875" customWidth="1"/>
    <col min="3330" max="3330" width="24.42578125" customWidth="1"/>
    <col min="3331" max="3331" width="16.42578125" customWidth="1"/>
    <col min="3332" max="3332" width="14.5703125" customWidth="1"/>
    <col min="3333" max="3333" width="12.85546875" customWidth="1"/>
    <col min="3585" max="3585" width="7.85546875" customWidth="1"/>
    <col min="3586" max="3586" width="24.42578125" customWidth="1"/>
    <col min="3587" max="3587" width="16.42578125" customWidth="1"/>
    <col min="3588" max="3588" width="14.5703125" customWidth="1"/>
    <col min="3589" max="3589" width="12.85546875" customWidth="1"/>
    <col min="3841" max="3841" width="7.85546875" customWidth="1"/>
    <col min="3842" max="3842" width="24.42578125" customWidth="1"/>
    <col min="3843" max="3843" width="16.42578125" customWidth="1"/>
    <col min="3844" max="3844" width="14.5703125" customWidth="1"/>
    <col min="3845" max="3845" width="12.85546875" customWidth="1"/>
    <col min="4097" max="4097" width="7.85546875" customWidth="1"/>
    <col min="4098" max="4098" width="24.42578125" customWidth="1"/>
    <col min="4099" max="4099" width="16.42578125" customWidth="1"/>
    <col min="4100" max="4100" width="14.5703125" customWidth="1"/>
    <col min="4101" max="4101" width="12.85546875" customWidth="1"/>
    <col min="4353" max="4353" width="7.85546875" customWidth="1"/>
    <col min="4354" max="4354" width="24.42578125" customWidth="1"/>
    <col min="4355" max="4355" width="16.42578125" customWidth="1"/>
    <col min="4356" max="4356" width="14.5703125" customWidth="1"/>
    <col min="4357" max="4357" width="12.85546875" customWidth="1"/>
    <col min="4609" max="4609" width="7.85546875" customWidth="1"/>
    <col min="4610" max="4610" width="24.42578125" customWidth="1"/>
    <col min="4611" max="4611" width="16.42578125" customWidth="1"/>
    <col min="4612" max="4612" width="14.5703125" customWidth="1"/>
    <col min="4613" max="4613" width="12.85546875" customWidth="1"/>
    <col min="4865" max="4865" width="7.85546875" customWidth="1"/>
    <col min="4866" max="4866" width="24.42578125" customWidth="1"/>
    <col min="4867" max="4867" width="16.42578125" customWidth="1"/>
    <col min="4868" max="4868" width="14.5703125" customWidth="1"/>
    <col min="4869" max="4869" width="12.85546875" customWidth="1"/>
    <col min="5121" max="5121" width="7.85546875" customWidth="1"/>
    <col min="5122" max="5122" width="24.42578125" customWidth="1"/>
    <col min="5123" max="5123" width="16.42578125" customWidth="1"/>
    <col min="5124" max="5124" width="14.5703125" customWidth="1"/>
    <col min="5125" max="5125" width="12.85546875" customWidth="1"/>
    <col min="5377" max="5377" width="7.85546875" customWidth="1"/>
    <col min="5378" max="5378" width="24.42578125" customWidth="1"/>
    <col min="5379" max="5379" width="16.42578125" customWidth="1"/>
    <col min="5380" max="5380" width="14.5703125" customWidth="1"/>
    <col min="5381" max="5381" width="12.85546875" customWidth="1"/>
    <col min="5633" max="5633" width="7.85546875" customWidth="1"/>
    <col min="5634" max="5634" width="24.42578125" customWidth="1"/>
    <col min="5635" max="5635" width="16.42578125" customWidth="1"/>
    <col min="5636" max="5636" width="14.5703125" customWidth="1"/>
    <col min="5637" max="5637" width="12.85546875" customWidth="1"/>
    <col min="5889" max="5889" width="7.85546875" customWidth="1"/>
    <col min="5890" max="5890" width="24.42578125" customWidth="1"/>
    <col min="5891" max="5891" width="16.42578125" customWidth="1"/>
    <col min="5892" max="5892" width="14.5703125" customWidth="1"/>
    <col min="5893" max="5893" width="12.85546875" customWidth="1"/>
    <col min="6145" max="6145" width="7.85546875" customWidth="1"/>
    <col min="6146" max="6146" width="24.42578125" customWidth="1"/>
    <col min="6147" max="6147" width="16.42578125" customWidth="1"/>
    <col min="6148" max="6148" width="14.5703125" customWidth="1"/>
    <col min="6149" max="6149" width="12.85546875" customWidth="1"/>
    <col min="6401" max="6401" width="7.85546875" customWidth="1"/>
    <col min="6402" max="6402" width="24.42578125" customWidth="1"/>
    <col min="6403" max="6403" width="16.42578125" customWidth="1"/>
    <col min="6404" max="6404" width="14.5703125" customWidth="1"/>
    <col min="6405" max="6405" width="12.85546875" customWidth="1"/>
    <col min="6657" max="6657" width="7.85546875" customWidth="1"/>
    <col min="6658" max="6658" width="24.42578125" customWidth="1"/>
    <col min="6659" max="6659" width="16.42578125" customWidth="1"/>
    <col min="6660" max="6660" width="14.5703125" customWidth="1"/>
    <col min="6661" max="6661" width="12.85546875" customWidth="1"/>
    <col min="6913" max="6913" width="7.85546875" customWidth="1"/>
    <col min="6914" max="6914" width="24.42578125" customWidth="1"/>
    <col min="6915" max="6915" width="16.42578125" customWidth="1"/>
    <col min="6916" max="6916" width="14.5703125" customWidth="1"/>
    <col min="6917" max="6917" width="12.85546875" customWidth="1"/>
    <col min="7169" max="7169" width="7.85546875" customWidth="1"/>
    <col min="7170" max="7170" width="24.42578125" customWidth="1"/>
    <col min="7171" max="7171" width="16.42578125" customWidth="1"/>
    <col min="7172" max="7172" width="14.5703125" customWidth="1"/>
    <col min="7173" max="7173" width="12.85546875" customWidth="1"/>
    <col min="7425" max="7425" width="7.85546875" customWidth="1"/>
    <col min="7426" max="7426" width="24.42578125" customWidth="1"/>
    <col min="7427" max="7427" width="16.42578125" customWidth="1"/>
    <col min="7428" max="7428" width="14.5703125" customWidth="1"/>
    <col min="7429" max="7429" width="12.85546875" customWidth="1"/>
    <col min="7681" max="7681" width="7.85546875" customWidth="1"/>
    <col min="7682" max="7682" width="24.42578125" customWidth="1"/>
    <col min="7683" max="7683" width="16.42578125" customWidth="1"/>
    <col min="7684" max="7684" width="14.5703125" customWidth="1"/>
    <col min="7685" max="7685" width="12.85546875" customWidth="1"/>
    <col min="7937" max="7937" width="7.85546875" customWidth="1"/>
    <col min="7938" max="7938" width="24.42578125" customWidth="1"/>
    <col min="7939" max="7939" width="16.42578125" customWidth="1"/>
    <col min="7940" max="7940" width="14.5703125" customWidth="1"/>
    <col min="7941" max="7941" width="12.85546875" customWidth="1"/>
    <col min="8193" max="8193" width="7.85546875" customWidth="1"/>
    <col min="8194" max="8194" width="24.42578125" customWidth="1"/>
    <col min="8195" max="8195" width="16.42578125" customWidth="1"/>
    <col min="8196" max="8196" width="14.5703125" customWidth="1"/>
    <col min="8197" max="8197" width="12.85546875" customWidth="1"/>
    <col min="8449" max="8449" width="7.85546875" customWidth="1"/>
    <col min="8450" max="8450" width="24.42578125" customWidth="1"/>
    <col min="8451" max="8451" width="16.42578125" customWidth="1"/>
    <col min="8452" max="8452" width="14.5703125" customWidth="1"/>
    <col min="8453" max="8453" width="12.85546875" customWidth="1"/>
    <col min="8705" max="8705" width="7.85546875" customWidth="1"/>
    <col min="8706" max="8706" width="24.42578125" customWidth="1"/>
    <col min="8707" max="8707" width="16.42578125" customWidth="1"/>
    <col min="8708" max="8708" width="14.5703125" customWidth="1"/>
    <col min="8709" max="8709" width="12.85546875" customWidth="1"/>
    <col min="8961" max="8961" width="7.85546875" customWidth="1"/>
    <col min="8962" max="8962" width="24.42578125" customWidth="1"/>
    <col min="8963" max="8963" width="16.42578125" customWidth="1"/>
    <col min="8964" max="8964" width="14.5703125" customWidth="1"/>
    <col min="8965" max="8965" width="12.85546875" customWidth="1"/>
    <col min="9217" max="9217" width="7.85546875" customWidth="1"/>
    <col min="9218" max="9218" width="24.42578125" customWidth="1"/>
    <col min="9219" max="9219" width="16.42578125" customWidth="1"/>
    <col min="9220" max="9220" width="14.5703125" customWidth="1"/>
    <col min="9221" max="9221" width="12.85546875" customWidth="1"/>
    <col min="9473" max="9473" width="7.85546875" customWidth="1"/>
    <col min="9474" max="9474" width="24.42578125" customWidth="1"/>
    <col min="9475" max="9475" width="16.42578125" customWidth="1"/>
    <col min="9476" max="9476" width="14.5703125" customWidth="1"/>
    <col min="9477" max="9477" width="12.85546875" customWidth="1"/>
    <col min="9729" max="9729" width="7.85546875" customWidth="1"/>
    <col min="9730" max="9730" width="24.42578125" customWidth="1"/>
    <col min="9731" max="9731" width="16.42578125" customWidth="1"/>
    <col min="9732" max="9732" width="14.5703125" customWidth="1"/>
    <col min="9733" max="9733" width="12.85546875" customWidth="1"/>
    <col min="9985" max="9985" width="7.85546875" customWidth="1"/>
    <col min="9986" max="9986" width="24.42578125" customWidth="1"/>
    <col min="9987" max="9987" width="16.42578125" customWidth="1"/>
    <col min="9988" max="9988" width="14.5703125" customWidth="1"/>
    <col min="9989" max="9989" width="12.85546875" customWidth="1"/>
    <col min="10241" max="10241" width="7.85546875" customWidth="1"/>
    <col min="10242" max="10242" width="24.42578125" customWidth="1"/>
    <col min="10243" max="10243" width="16.42578125" customWidth="1"/>
    <col min="10244" max="10244" width="14.5703125" customWidth="1"/>
    <col min="10245" max="10245" width="12.85546875" customWidth="1"/>
    <col min="10497" max="10497" width="7.85546875" customWidth="1"/>
    <col min="10498" max="10498" width="24.42578125" customWidth="1"/>
    <col min="10499" max="10499" width="16.42578125" customWidth="1"/>
    <col min="10500" max="10500" width="14.5703125" customWidth="1"/>
    <col min="10501" max="10501" width="12.85546875" customWidth="1"/>
    <col min="10753" max="10753" width="7.85546875" customWidth="1"/>
    <col min="10754" max="10754" width="24.42578125" customWidth="1"/>
    <col min="10755" max="10755" width="16.42578125" customWidth="1"/>
    <col min="10756" max="10756" width="14.5703125" customWidth="1"/>
    <col min="10757" max="10757" width="12.85546875" customWidth="1"/>
    <col min="11009" max="11009" width="7.85546875" customWidth="1"/>
    <col min="11010" max="11010" width="24.42578125" customWidth="1"/>
    <col min="11011" max="11011" width="16.42578125" customWidth="1"/>
    <col min="11012" max="11012" width="14.5703125" customWidth="1"/>
    <col min="11013" max="11013" width="12.85546875" customWidth="1"/>
    <col min="11265" max="11265" width="7.85546875" customWidth="1"/>
    <col min="11266" max="11266" width="24.42578125" customWidth="1"/>
    <col min="11267" max="11267" width="16.42578125" customWidth="1"/>
    <col min="11268" max="11268" width="14.5703125" customWidth="1"/>
    <col min="11269" max="11269" width="12.85546875" customWidth="1"/>
    <col min="11521" max="11521" width="7.85546875" customWidth="1"/>
    <col min="11522" max="11522" width="24.42578125" customWidth="1"/>
    <col min="11523" max="11523" width="16.42578125" customWidth="1"/>
    <col min="11524" max="11524" width="14.5703125" customWidth="1"/>
    <col min="11525" max="11525" width="12.85546875" customWidth="1"/>
    <col min="11777" max="11777" width="7.85546875" customWidth="1"/>
    <col min="11778" max="11778" width="24.42578125" customWidth="1"/>
    <col min="11779" max="11779" width="16.42578125" customWidth="1"/>
    <col min="11780" max="11780" width="14.5703125" customWidth="1"/>
    <col min="11781" max="11781" width="12.85546875" customWidth="1"/>
    <col min="12033" max="12033" width="7.85546875" customWidth="1"/>
    <col min="12034" max="12034" width="24.42578125" customWidth="1"/>
    <col min="12035" max="12035" width="16.42578125" customWidth="1"/>
    <col min="12036" max="12036" width="14.5703125" customWidth="1"/>
    <col min="12037" max="12037" width="12.85546875" customWidth="1"/>
    <col min="12289" max="12289" width="7.85546875" customWidth="1"/>
    <col min="12290" max="12290" width="24.42578125" customWidth="1"/>
    <col min="12291" max="12291" width="16.42578125" customWidth="1"/>
    <col min="12292" max="12292" width="14.5703125" customWidth="1"/>
    <col min="12293" max="12293" width="12.85546875" customWidth="1"/>
    <col min="12545" max="12545" width="7.85546875" customWidth="1"/>
    <col min="12546" max="12546" width="24.42578125" customWidth="1"/>
    <col min="12547" max="12547" width="16.42578125" customWidth="1"/>
    <col min="12548" max="12548" width="14.5703125" customWidth="1"/>
    <col min="12549" max="12549" width="12.85546875" customWidth="1"/>
    <col min="12801" max="12801" width="7.85546875" customWidth="1"/>
    <col min="12802" max="12802" width="24.42578125" customWidth="1"/>
    <col min="12803" max="12803" width="16.42578125" customWidth="1"/>
    <col min="12804" max="12804" width="14.5703125" customWidth="1"/>
    <col min="12805" max="12805" width="12.85546875" customWidth="1"/>
    <col min="13057" max="13057" width="7.85546875" customWidth="1"/>
    <col min="13058" max="13058" width="24.42578125" customWidth="1"/>
    <col min="13059" max="13059" width="16.42578125" customWidth="1"/>
    <col min="13060" max="13060" width="14.5703125" customWidth="1"/>
    <col min="13061" max="13061" width="12.85546875" customWidth="1"/>
    <col min="13313" max="13313" width="7.85546875" customWidth="1"/>
    <col min="13314" max="13314" width="24.42578125" customWidth="1"/>
    <col min="13315" max="13315" width="16.42578125" customWidth="1"/>
    <col min="13316" max="13316" width="14.5703125" customWidth="1"/>
    <col min="13317" max="13317" width="12.85546875" customWidth="1"/>
    <col min="13569" max="13569" width="7.85546875" customWidth="1"/>
    <col min="13570" max="13570" width="24.42578125" customWidth="1"/>
    <col min="13571" max="13571" width="16.42578125" customWidth="1"/>
    <col min="13572" max="13572" width="14.5703125" customWidth="1"/>
    <col min="13573" max="13573" width="12.85546875" customWidth="1"/>
    <col min="13825" max="13825" width="7.85546875" customWidth="1"/>
    <col min="13826" max="13826" width="24.42578125" customWidth="1"/>
    <col min="13827" max="13827" width="16.42578125" customWidth="1"/>
    <col min="13828" max="13828" width="14.5703125" customWidth="1"/>
    <col min="13829" max="13829" width="12.85546875" customWidth="1"/>
    <col min="14081" max="14081" width="7.85546875" customWidth="1"/>
    <col min="14082" max="14082" width="24.42578125" customWidth="1"/>
    <col min="14083" max="14083" width="16.42578125" customWidth="1"/>
    <col min="14084" max="14084" width="14.5703125" customWidth="1"/>
    <col min="14085" max="14085" width="12.85546875" customWidth="1"/>
    <col min="14337" max="14337" width="7.85546875" customWidth="1"/>
    <col min="14338" max="14338" width="24.42578125" customWidth="1"/>
    <col min="14339" max="14339" width="16.42578125" customWidth="1"/>
    <col min="14340" max="14340" width="14.5703125" customWidth="1"/>
    <col min="14341" max="14341" width="12.85546875" customWidth="1"/>
    <col min="14593" max="14593" width="7.85546875" customWidth="1"/>
    <col min="14594" max="14594" width="24.42578125" customWidth="1"/>
    <col min="14595" max="14595" width="16.42578125" customWidth="1"/>
    <col min="14596" max="14596" width="14.5703125" customWidth="1"/>
    <col min="14597" max="14597" width="12.85546875" customWidth="1"/>
    <col min="14849" max="14849" width="7.85546875" customWidth="1"/>
    <col min="14850" max="14850" width="24.42578125" customWidth="1"/>
    <col min="14851" max="14851" width="16.42578125" customWidth="1"/>
    <col min="14852" max="14852" width="14.5703125" customWidth="1"/>
    <col min="14853" max="14853" width="12.85546875" customWidth="1"/>
    <col min="15105" max="15105" width="7.85546875" customWidth="1"/>
    <col min="15106" max="15106" width="24.42578125" customWidth="1"/>
    <col min="15107" max="15107" width="16.42578125" customWidth="1"/>
    <col min="15108" max="15108" width="14.5703125" customWidth="1"/>
    <col min="15109" max="15109" width="12.85546875" customWidth="1"/>
    <col min="15361" max="15361" width="7.85546875" customWidth="1"/>
    <col min="15362" max="15362" width="24.42578125" customWidth="1"/>
    <col min="15363" max="15363" width="16.42578125" customWidth="1"/>
    <col min="15364" max="15364" width="14.5703125" customWidth="1"/>
    <col min="15365" max="15365" width="12.85546875" customWidth="1"/>
    <col min="15617" max="15617" width="7.85546875" customWidth="1"/>
    <col min="15618" max="15618" width="24.42578125" customWidth="1"/>
    <col min="15619" max="15619" width="16.42578125" customWidth="1"/>
    <col min="15620" max="15620" width="14.5703125" customWidth="1"/>
    <col min="15621" max="15621" width="12.85546875" customWidth="1"/>
    <col min="15873" max="15873" width="7.85546875" customWidth="1"/>
    <col min="15874" max="15874" width="24.42578125" customWidth="1"/>
    <col min="15875" max="15875" width="16.42578125" customWidth="1"/>
    <col min="15876" max="15876" width="14.5703125" customWidth="1"/>
    <col min="15877" max="15877" width="12.85546875" customWidth="1"/>
    <col min="16129" max="16129" width="7.85546875" customWidth="1"/>
    <col min="16130" max="16130" width="24.42578125" customWidth="1"/>
    <col min="16131" max="16131" width="16.42578125" customWidth="1"/>
    <col min="16132" max="16132" width="14.5703125" customWidth="1"/>
    <col min="16133" max="16133" width="12.85546875" customWidth="1"/>
  </cols>
  <sheetData>
    <row r="1" spans="1:5">
      <c r="E1" s="64" t="s">
        <v>125</v>
      </c>
    </row>
    <row r="2" spans="1:5">
      <c r="A2" s="274" t="s">
        <v>123</v>
      </c>
      <c r="B2" s="274"/>
      <c r="C2" s="274"/>
      <c r="D2" s="274"/>
      <c r="E2" s="274"/>
    </row>
    <row r="3" spans="1:5">
      <c r="A3" s="274" t="s">
        <v>124</v>
      </c>
      <c r="B3" s="274"/>
      <c r="C3" s="274"/>
      <c r="D3" s="274"/>
      <c r="E3" s="274"/>
    </row>
    <row r="4" spans="1:5" ht="15.75" thickBot="1"/>
    <row r="5" spans="1:5" ht="31.5" customHeight="1" thickBot="1">
      <c r="A5" s="283" t="s">
        <v>28</v>
      </c>
      <c r="B5" s="285"/>
      <c r="C5" s="258" t="s">
        <v>27</v>
      </c>
      <c r="D5" s="259"/>
      <c r="E5" s="260"/>
    </row>
    <row r="6" spans="1:5" ht="15.75" thickBot="1">
      <c r="A6" s="283" t="s">
        <v>26</v>
      </c>
      <c r="B6" s="285"/>
      <c r="C6" s="280" t="s">
        <v>25</v>
      </c>
      <c r="D6" s="281"/>
      <c r="E6" s="282"/>
    </row>
    <row r="7" spans="1:5" ht="33" customHeight="1" thickBot="1">
      <c r="A7" s="283" t="s">
        <v>24</v>
      </c>
      <c r="B7" s="285"/>
      <c r="C7" s="280" t="s">
        <v>40</v>
      </c>
      <c r="D7" s="281"/>
      <c r="E7" s="282"/>
    </row>
    <row r="8" spans="1:5" ht="29.25" customHeight="1" thickBot="1">
      <c r="A8" s="258" t="s">
        <v>210</v>
      </c>
      <c r="B8" s="259"/>
      <c r="C8" s="259"/>
      <c r="D8" s="259"/>
      <c r="E8" s="260"/>
    </row>
    <row r="9" spans="1:5" ht="60.75" thickBot="1">
      <c r="A9" s="230" t="s">
        <v>126</v>
      </c>
      <c r="B9" s="417" t="s">
        <v>127</v>
      </c>
      <c r="C9" s="418"/>
      <c r="D9" s="24" t="s">
        <v>128</v>
      </c>
      <c r="E9" s="24" t="s">
        <v>44</v>
      </c>
    </row>
    <row r="10" spans="1:5" ht="15.75" thickBot="1">
      <c r="A10" s="230">
        <v>1</v>
      </c>
      <c r="B10" s="265">
        <v>2</v>
      </c>
      <c r="C10" s="267"/>
      <c r="D10" s="24">
        <v>3</v>
      </c>
      <c r="E10" s="24">
        <v>4</v>
      </c>
    </row>
    <row r="11" spans="1:5" ht="15.75" thickBot="1">
      <c r="A11" s="229">
        <v>1</v>
      </c>
      <c r="B11" s="295" t="s">
        <v>382</v>
      </c>
      <c r="C11" s="297"/>
      <c r="D11" s="116" t="s">
        <v>383</v>
      </c>
      <c r="E11" s="1"/>
    </row>
    <row r="12" spans="1:5" ht="15.75" thickBot="1">
      <c r="A12" s="229">
        <v>2</v>
      </c>
      <c r="B12" s="295" t="s">
        <v>384</v>
      </c>
      <c r="C12" s="297"/>
      <c r="D12" s="116" t="s">
        <v>383</v>
      </c>
      <c r="E12" s="1"/>
    </row>
    <row r="13" spans="1:5" ht="15.75" thickBot="1">
      <c r="A13" s="229"/>
      <c r="B13" s="295"/>
      <c r="C13" s="297"/>
      <c r="D13" s="1"/>
      <c r="E13" s="1"/>
    </row>
    <row r="14" spans="1:5">
      <c r="A14" s="231"/>
      <c r="B14" s="25"/>
      <c r="C14" s="25"/>
      <c r="D14" s="25"/>
      <c r="E14" s="25"/>
    </row>
    <row r="16" spans="1:5" ht="62.25" customHeight="1">
      <c r="A16" s="380" t="s">
        <v>129</v>
      </c>
      <c r="B16" s="380"/>
      <c r="C16" s="380"/>
      <c r="D16" s="380"/>
      <c r="E16" s="380"/>
    </row>
  </sheetData>
  <mergeCells count="15">
    <mergeCell ref="A2:E2"/>
    <mergeCell ref="A3:E3"/>
    <mergeCell ref="A5:B5"/>
    <mergeCell ref="C5:E5"/>
    <mergeCell ref="A6:B6"/>
    <mergeCell ref="C6:E6"/>
    <mergeCell ref="B12:C12"/>
    <mergeCell ref="B13:C13"/>
    <mergeCell ref="A16:E16"/>
    <mergeCell ref="A7:B7"/>
    <mergeCell ref="C7:E7"/>
    <mergeCell ref="A8:E8"/>
    <mergeCell ref="B9:C9"/>
    <mergeCell ref="B10:C10"/>
    <mergeCell ref="B11:C11"/>
  </mergeCells>
  <hyperlinks>
    <hyperlink ref="B9" location="Par678" display="Par678"/>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sheetPr>
    <tabColor rgb="FFFFFF00"/>
  </sheetPr>
  <dimension ref="A1:G17"/>
  <sheetViews>
    <sheetView topLeftCell="A7" workbookViewId="0">
      <selection activeCell="M22" sqref="M22"/>
    </sheetView>
  </sheetViews>
  <sheetFormatPr defaultRowHeight="15"/>
  <cols>
    <col min="2" max="2" width="14.28515625" customWidth="1"/>
    <col min="4" max="4" width="7.7109375" customWidth="1"/>
    <col min="5" max="5" width="16.42578125" customWidth="1"/>
    <col min="6" max="6" width="16.140625" customWidth="1"/>
    <col min="7" max="7" width="11.85546875" customWidth="1"/>
  </cols>
  <sheetData>
    <row r="1" spans="1:7">
      <c r="G1" s="64" t="s">
        <v>134</v>
      </c>
    </row>
    <row r="3" spans="1:7">
      <c r="A3" s="274" t="s">
        <v>130</v>
      </c>
      <c r="B3" s="274"/>
      <c r="C3" s="274"/>
      <c r="D3" s="274"/>
      <c r="E3" s="274"/>
      <c r="F3" s="274"/>
      <c r="G3" s="274"/>
    </row>
    <row r="4" spans="1:7">
      <c r="A4" s="274" t="s">
        <v>131</v>
      </c>
      <c r="B4" s="274"/>
      <c r="C4" s="274"/>
      <c r="D4" s="274"/>
      <c r="E4" s="274"/>
      <c r="F4" s="274"/>
      <c r="G4" s="274"/>
    </row>
    <row r="5" spans="1:7">
      <c r="A5" s="274" t="s">
        <v>132</v>
      </c>
      <c r="B5" s="274"/>
      <c r="C5" s="274"/>
      <c r="D5" s="274"/>
      <c r="E5" s="274"/>
      <c r="F5" s="274"/>
      <c r="G5" s="274"/>
    </row>
    <row r="6" spans="1:7">
      <c r="A6" s="274" t="s">
        <v>133</v>
      </c>
      <c r="B6" s="274"/>
      <c r="C6" s="274"/>
      <c r="D6" s="274"/>
      <c r="E6" s="274"/>
      <c r="F6" s="274"/>
      <c r="G6" s="274"/>
    </row>
    <row r="7" spans="1:7" ht="15.75" thickBot="1"/>
    <row r="8" spans="1:7" ht="30" customHeight="1" thickBot="1">
      <c r="A8" s="283" t="s">
        <v>28</v>
      </c>
      <c r="B8" s="284"/>
      <c r="C8" s="285"/>
      <c r="D8" s="413" t="s">
        <v>27</v>
      </c>
      <c r="E8" s="420"/>
      <c r="F8" s="420"/>
      <c r="G8" s="414"/>
    </row>
    <row r="9" spans="1:7" ht="15.75" customHeight="1" thickBot="1">
      <c r="A9" s="283" t="s">
        <v>26</v>
      </c>
      <c r="B9" s="284"/>
      <c r="C9" s="285"/>
      <c r="D9" s="280" t="s">
        <v>25</v>
      </c>
      <c r="E9" s="281"/>
      <c r="F9" s="281"/>
      <c r="G9" s="282"/>
    </row>
    <row r="10" spans="1:7" ht="30" customHeight="1" thickBot="1">
      <c r="A10" s="283" t="s">
        <v>24</v>
      </c>
      <c r="B10" s="284"/>
      <c r="C10" s="285"/>
      <c r="D10" s="280" t="s">
        <v>40</v>
      </c>
      <c r="E10" s="281"/>
      <c r="F10" s="281"/>
      <c r="G10" s="282"/>
    </row>
    <row r="11" spans="1:7" ht="48.75" customHeight="1" thickBot="1">
      <c r="A11" s="258" t="s">
        <v>361</v>
      </c>
      <c r="B11" s="259"/>
      <c r="C11" s="259"/>
      <c r="D11" s="259"/>
      <c r="E11" s="259"/>
      <c r="F11" s="259"/>
      <c r="G11" s="260"/>
    </row>
    <row r="12" spans="1:7" ht="105.75" thickBot="1">
      <c r="A12" s="27" t="s">
        <v>135</v>
      </c>
      <c r="B12" s="14" t="s">
        <v>136</v>
      </c>
      <c r="C12" s="258" t="s">
        <v>137</v>
      </c>
      <c r="D12" s="260"/>
      <c r="E12" s="14" t="s">
        <v>138</v>
      </c>
      <c r="F12" s="14" t="s">
        <v>139</v>
      </c>
      <c r="G12" s="14" t="s">
        <v>140</v>
      </c>
    </row>
    <row r="13" spans="1:7" ht="15.75" thickBot="1">
      <c r="A13" s="4">
        <v>1</v>
      </c>
      <c r="B13" s="24">
        <v>2</v>
      </c>
      <c r="C13" s="265">
        <v>3</v>
      </c>
      <c r="D13" s="267"/>
      <c r="E13" s="24">
        <v>4</v>
      </c>
      <c r="F13" s="24">
        <v>5</v>
      </c>
      <c r="G13" s="24">
        <v>6</v>
      </c>
    </row>
    <row r="14" spans="1:7" ht="75.75" thickBot="1">
      <c r="A14" s="41" t="s">
        <v>397</v>
      </c>
      <c r="B14" s="1" t="s">
        <v>407</v>
      </c>
      <c r="C14" s="419">
        <v>42738</v>
      </c>
      <c r="D14" s="297"/>
      <c r="E14" s="1" t="s">
        <v>398</v>
      </c>
      <c r="F14" s="1" t="s">
        <v>399</v>
      </c>
      <c r="G14" s="234">
        <v>42738</v>
      </c>
    </row>
    <row r="15" spans="1:7" ht="60.75" thickBot="1">
      <c r="A15" s="41" t="s">
        <v>400</v>
      </c>
      <c r="B15" s="1" t="s">
        <v>409</v>
      </c>
      <c r="C15" s="419">
        <v>42915</v>
      </c>
      <c r="D15" s="297"/>
      <c r="E15" s="1" t="s">
        <v>401</v>
      </c>
      <c r="F15" s="1" t="s">
        <v>402</v>
      </c>
      <c r="G15" s="234">
        <v>42915</v>
      </c>
    </row>
    <row r="16" spans="1:7" ht="75.75" thickBot="1">
      <c r="A16" s="41" t="s">
        <v>400</v>
      </c>
      <c r="B16" s="1" t="s">
        <v>410</v>
      </c>
      <c r="C16" s="419">
        <v>42915</v>
      </c>
      <c r="D16" s="297"/>
      <c r="E16" s="1" t="s">
        <v>403</v>
      </c>
      <c r="F16" s="1" t="s">
        <v>404</v>
      </c>
      <c r="G16" s="234">
        <v>42915</v>
      </c>
    </row>
    <row r="17" spans="1:7" ht="75.75" thickBot="1">
      <c r="A17" s="41" t="s">
        <v>405</v>
      </c>
      <c r="B17" s="1" t="s">
        <v>411</v>
      </c>
      <c r="C17" s="419">
        <v>42920</v>
      </c>
      <c r="D17" s="297"/>
      <c r="E17" s="1" t="s">
        <v>406</v>
      </c>
      <c r="F17" s="1" t="s">
        <v>404</v>
      </c>
      <c r="G17" s="234">
        <v>42920</v>
      </c>
    </row>
  </sheetData>
  <mergeCells count="17">
    <mergeCell ref="A3:G3"/>
    <mergeCell ref="A4:G4"/>
    <mergeCell ref="A5:G5"/>
    <mergeCell ref="A6:G6"/>
    <mergeCell ref="A11:G11"/>
    <mergeCell ref="A8:C8"/>
    <mergeCell ref="A9:C9"/>
    <mergeCell ref="A10:C10"/>
    <mergeCell ref="D8:G8"/>
    <mergeCell ref="D9:G9"/>
    <mergeCell ref="D10:G10"/>
    <mergeCell ref="C15:D15"/>
    <mergeCell ref="C16:D16"/>
    <mergeCell ref="C17:D17"/>
    <mergeCell ref="C12:D12"/>
    <mergeCell ref="C13:D13"/>
    <mergeCell ref="C14:D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rgb="FFFFFF00"/>
  </sheetPr>
  <dimension ref="A1:F17"/>
  <sheetViews>
    <sheetView workbookViewId="0">
      <selection activeCell="L30" sqref="L30"/>
    </sheetView>
  </sheetViews>
  <sheetFormatPr defaultRowHeight="15"/>
  <cols>
    <col min="1" max="1" width="16.28515625" customWidth="1"/>
    <col min="2" max="2" width="11.7109375" customWidth="1"/>
    <col min="4" max="4" width="4.5703125" customWidth="1"/>
    <col min="5" max="6" width="11.7109375" customWidth="1"/>
  </cols>
  <sheetData>
    <row r="1" spans="1:6">
      <c r="F1" t="s">
        <v>371</v>
      </c>
    </row>
    <row r="3" spans="1:6">
      <c r="A3" s="358" t="s">
        <v>370</v>
      </c>
      <c r="B3" s="358"/>
      <c r="C3" s="358"/>
      <c r="D3" s="358"/>
      <c r="E3" s="358"/>
      <c r="F3" s="358"/>
    </row>
    <row r="4" spans="1:6">
      <c r="A4" s="358" t="s">
        <v>369</v>
      </c>
      <c r="B4" s="358"/>
      <c r="C4" s="358"/>
      <c r="D4" s="358"/>
      <c r="E4" s="358"/>
      <c r="F4" s="358"/>
    </row>
    <row r="5" spans="1:6" ht="15.75" thickBot="1"/>
    <row r="6" spans="1:6" ht="30" customHeight="1" thickBot="1">
      <c r="A6" s="295" t="s">
        <v>28</v>
      </c>
      <c r="B6" s="296"/>
      <c r="C6" s="297"/>
      <c r="D6" s="258" t="s">
        <v>27</v>
      </c>
      <c r="E6" s="259"/>
      <c r="F6" s="260"/>
    </row>
    <row r="7" spans="1:6" ht="15.75" thickBot="1">
      <c r="A7" s="295" t="s">
        <v>26</v>
      </c>
      <c r="B7" s="296"/>
      <c r="C7" s="297"/>
      <c r="D7" s="280" t="s">
        <v>25</v>
      </c>
      <c r="E7" s="281"/>
      <c r="F7" s="282"/>
    </row>
    <row r="8" spans="1:6" ht="30" customHeight="1" thickBot="1">
      <c r="A8" s="295" t="s">
        <v>24</v>
      </c>
      <c r="B8" s="296"/>
      <c r="C8" s="297"/>
      <c r="D8" s="280" t="s">
        <v>40</v>
      </c>
      <c r="E8" s="281"/>
      <c r="F8" s="282"/>
    </row>
    <row r="9" spans="1:6" ht="30" customHeight="1" thickBot="1">
      <c r="A9" s="258" t="s">
        <v>372</v>
      </c>
      <c r="B9" s="259"/>
      <c r="C9" s="259"/>
      <c r="D9" s="259"/>
      <c r="E9" s="259"/>
      <c r="F9" s="260"/>
    </row>
    <row r="10" spans="1:6" ht="15.75" thickBot="1">
      <c r="A10" s="265" t="s">
        <v>362</v>
      </c>
      <c r="B10" s="266"/>
      <c r="C10" s="266"/>
      <c r="D10" s="266"/>
      <c r="E10" s="266"/>
      <c r="F10" s="267"/>
    </row>
    <row r="11" spans="1:6" ht="15.75" thickBot="1">
      <c r="A11" s="318" t="s">
        <v>363</v>
      </c>
      <c r="B11" s="265" t="s">
        <v>364</v>
      </c>
      <c r="C11" s="266"/>
      <c r="D11" s="266"/>
      <c r="E11" s="266"/>
      <c r="F11" s="267"/>
    </row>
    <row r="12" spans="1:6" ht="15.75" thickBot="1">
      <c r="A12" s="319"/>
      <c r="B12" s="24" t="s">
        <v>365</v>
      </c>
      <c r="C12" s="265" t="s">
        <v>366</v>
      </c>
      <c r="D12" s="267"/>
      <c r="E12" s="24" t="s">
        <v>367</v>
      </c>
      <c r="F12" s="24" t="s">
        <v>368</v>
      </c>
    </row>
    <row r="13" spans="1:6" ht="15.75" thickBot="1">
      <c r="A13" s="224">
        <v>1</v>
      </c>
      <c r="B13" s="24">
        <v>2</v>
      </c>
      <c r="C13" s="265">
        <v>3</v>
      </c>
      <c r="D13" s="267"/>
      <c r="E13" s="24">
        <v>4</v>
      </c>
      <c r="F13" s="24">
        <v>5</v>
      </c>
    </row>
    <row r="14" spans="1:6" ht="30.75" thickBot="1">
      <c r="A14" s="41" t="s">
        <v>408</v>
      </c>
      <c r="B14" s="1">
        <f>ROUND(0.471*0.5*1000,3)</f>
        <v>235.5</v>
      </c>
      <c r="C14" s="295"/>
      <c r="D14" s="297"/>
      <c r="E14" s="1"/>
      <c r="F14" s="1"/>
    </row>
    <row r="15" spans="1:6" ht="30.75" thickBot="1">
      <c r="A15" s="1" t="s">
        <v>409</v>
      </c>
      <c r="B15" s="1"/>
      <c r="C15" s="295">
        <f>ROUND(0.209*0.5*1000,3)</f>
        <v>104.5</v>
      </c>
      <c r="D15" s="297"/>
      <c r="E15" s="1"/>
      <c r="F15" s="1"/>
    </row>
    <row r="16" spans="1:6" ht="30.75" thickBot="1">
      <c r="A16" s="1" t="s">
        <v>410</v>
      </c>
      <c r="B16" s="1"/>
      <c r="C16" s="421">
        <f>ROUND(0.098*0.6667*1000,3)</f>
        <v>65.337000000000003</v>
      </c>
      <c r="D16" s="422"/>
      <c r="E16" s="1"/>
      <c r="F16" s="1"/>
    </row>
    <row r="17" spans="1:6" ht="30.75" thickBot="1">
      <c r="A17" s="1" t="s">
        <v>411</v>
      </c>
      <c r="B17" s="1"/>
      <c r="C17" s="295"/>
      <c r="D17" s="297"/>
      <c r="E17" s="1">
        <f>ROUND(0.179*8*1000,3)</f>
        <v>1432</v>
      </c>
      <c r="F17" s="1"/>
    </row>
  </sheetData>
  <mergeCells count="18">
    <mergeCell ref="C15:D15"/>
    <mergeCell ref="C16:D16"/>
    <mergeCell ref="C17:D17"/>
    <mergeCell ref="C14:D14"/>
    <mergeCell ref="C13:D13"/>
    <mergeCell ref="A3:F3"/>
    <mergeCell ref="A4:F4"/>
    <mergeCell ref="A9:F9"/>
    <mergeCell ref="A10:F10"/>
    <mergeCell ref="A11:A12"/>
    <mergeCell ref="B11:F11"/>
    <mergeCell ref="C12:D12"/>
    <mergeCell ref="A6:C6"/>
    <mergeCell ref="D6:F6"/>
    <mergeCell ref="A7:C7"/>
    <mergeCell ref="D7:F7"/>
    <mergeCell ref="A8:C8"/>
    <mergeCell ref="D8:F8"/>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dimension ref="A2:I9"/>
  <sheetViews>
    <sheetView workbookViewId="0">
      <selection activeCell="N30" sqref="N30"/>
    </sheetView>
  </sheetViews>
  <sheetFormatPr defaultRowHeight="15"/>
  <sheetData>
    <row r="2" spans="1:9">
      <c r="F2" s="226" t="s">
        <v>377</v>
      </c>
    </row>
    <row r="4" spans="1:9">
      <c r="A4" s="358" t="s">
        <v>376</v>
      </c>
      <c r="B4" s="358"/>
      <c r="C4" s="358"/>
      <c r="D4" s="358"/>
      <c r="E4" s="358"/>
      <c r="F4" s="358"/>
    </row>
    <row r="5" spans="1:9">
      <c r="A5" s="358" t="s">
        <v>373</v>
      </c>
      <c r="B5" s="358"/>
      <c r="C5" s="358"/>
      <c r="D5" s="358"/>
      <c r="E5" s="358"/>
      <c r="F5" s="358"/>
    </row>
    <row r="6" spans="1:9">
      <c r="A6" s="358" t="s">
        <v>374</v>
      </c>
      <c r="B6" s="358"/>
      <c r="C6" s="358"/>
      <c r="D6" s="358"/>
      <c r="E6" s="358"/>
      <c r="F6" s="358"/>
    </row>
    <row r="7" spans="1:9">
      <c r="A7" s="358" t="s">
        <v>375</v>
      </c>
      <c r="B7" s="358"/>
      <c r="C7" s="358"/>
      <c r="D7" s="358"/>
      <c r="E7" s="358"/>
      <c r="F7" s="358"/>
    </row>
    <row r="9" spans="1:9" ht="15.75">
      <c r="A9" s="228" t="s">
        <v>381</v>
      </c>
      <c r="B9" s="227"/>
      <c r="C9" s="227"/>
      <c r="D9" s="227"/>
      <c r="E9" s="227"/>
      <c r="F9" s="227"/>
      <c r="G9" s="227"/>
      <c r="H9" s="227"/>
      <c r="I9" s="227"/>
    </row>
  </sheetData>
  <mergeCells count="4">
    <mergeCell ref="A4:F4"/>
    <mergeCell ref="A5:F5"/>
    <mergeCell ref="A6:F6"/>
    <mergeCell ref="A7:F7"/>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G14"/>
  <sheetViews>
    <sheetView tabSelected="1" workbookViewId="0">
      <selection activeCell="E1" sqref="E1"/>
    </sheetView>
  </sheetViews>
  <sheetFormatPr defaultRowHeight="15"/>
  <cols>
    <col min="1" max="1" width="14.42578125" customWidth="1"/>
    <col min="2" max="2" width="21.140625" customWidth="1"/>
    <col min="3" max="3" width="10.42578125" customWidth="1"/>
    <col min="4" max="4" width="14.7109375" customWidth="1"/>
    <col min="5" max="5" width="26" customWidth="1"/>
    <col min="257" max="257" width="14.42578125" customWidth="1"/>
    <col min="258" max="258" width="21.140625" customWidth="1"/>
    <col min="259" max="259" width="10.42578125" customWidth="1"/>
    <col min="260" max="260" width="14.7109375" customWidth="1"/>
    <col min="261" max="261" width="26" customWidth="1"/>
    <col min="513" max="513" width="14.42578125" customWidth="1"/>
    <col min="514" max="514" width="21.140625" customWidth="1"/>
    <col min="515" max="515" width="10.42578125" customWidth="1"/>
    <col min="516" max="516" width="14.7109375" customWidth="1"/>
    <col min="517" max="517" width="26" customWidth="1"/>
    <col min="769" max="769" width="14.42578125" customWidth="1"/>
    <col min="770" max="770" width="21.140625" customWidth="1"/>
    <col min="771" max="771" width="10.42578125" customWidth="1"/>
    <col min="772" max="772" width="14.7109375" customWidth="1"/>
    <col min="773" max="773" width="26" customWidth="1"/>
    <col min="1025" max="1025" width="14.42578125" customWidth="1"/>
    <col min="1026" max="1026" width="21.140625" customWidth="1"/>
    <col min="1027" max="1027" width="10.42578125" customWidth="1"/>
    <col min="1028" max="1028" width="14.7109375" customWidth="1"/>
    <col min="1029" max="1029" width="26" customWidth="1"/>
    <col min="1281" max="1281" width="14.42578125" customWidth="1"/>
    <col min="1282" max="1282" width="21.140625" customWidth="1"/>
    <col min="1283" max="1283" width="10.42578125" customWidth="1"/>
    <col min="1284" max="1284" width="14.7109375" customWidth="1"/>
    <col min="1285" max="1285" width="26" customWidth="1"/>
    <col min="1537" max="1537" width="14.42578125" customWidth="1"/>
    <col min="1538" max="1538" width="21.140625" customWidth="1"/>
    <col min="1539" max="1539" width="10.42578125" customWidth="1"/>
    <col min="1540" max="1540" width="14.7109375" customWidth="1"/>
    <col min="1541" max="1541" width="26" customWidth="1"/>
    <col min="1793" max="1793" width="14.42578125" customWidth="1"/>
    <col min="1794" max="1794" width="21.140625" customWidth="1"/>
    <col min="1795" max="1795" width="10.42578125" customWidth="1"/>
    <col min="1796" max="1796" width="14.7109375" customWidth="1"/>
    <col min="1797" max="1797" width="26" customWidth="1"/>
    <col min="2049" max="2049" width="14.42578125" customWidth="1"/>
    <col min="2050" max="2050" width="21.140625" customWidth="1"/>
    <col min="2051" max="2051" width="10.42578125" customWidth="1"/>
    <col min="2052" max="2052" width="14.7109375" customWidth="1"/>
    <col min="2053" max="2053" width="26" customWidth="1"/>
    <col min="2305" max="2305" width="14.42578125" customWidth="1"/>
    <col min="2306" max="2306" width="21.140625" customWidth="1"/>
    <col min="2307" max="2307" width="10.42578125" customWidth="1"/>
    <col min="2308" max="2308" width="14.7109375" customWidth="1"/>
    <col min="2309" max="2309" width="26" customWidth="1"/>
    <col min="2561" max="2561" width="14.42578125" customWidth="1"/>
    <col min="2562" max="2562" width="21.140625" customWidth="1"/>
    <col min="2563" max="2563" width="10.42578125" customWidth="1"/>
    <col min="2564" max="2564" width="14.7109375" customWidth="1"/>
    <col min="2565" max="2565" width="26" customWidth="1"/>
    <col min="2817" max="2817" width="14.42578125" customWidth="1"/>
    <col min="2818" max="2818" width="21.140625" customWidth="1"/>
    <col min="2819" max="2819" width="10.42578125" customWidth="1"/>
    <col min="2820" max="2820" width="14.7109375" customWidth="1"/>
    <col min="2821" max="2821" width="26" customWidth="1"/>
    <col min="3073" max="3073" width="14.42578125" customWidth="1"/>
    <col min="3074" max="3074" width="21.140625" customWidth="1"/>
    <col min="3075" max="3075" width="10.42578125" customWidth="1"/>
    <col min="3076" max="3076" width="14.7109375" customWidth="1"/>
    <col min="3077" max="3077" width="26" customWidth="1"/>
    <col min="3329" max="3329" width="14.42578125" customWidth="1"/>
    <col min="3330" max="3330" width="21.140625" customWidth="1"/>
    <col min="3331" max="3331" width="10.42578125" customWidth="1"/>
    <col min="3332" max="3332" width="14.7109375" customWidth="1"/>
    <col min="3333" max="3333" width="26" customWidth="1"/>
    <col min="3585" max="3585" width="14.42578125" customWidth="1"/>
    <col min="3586" max="3586" width="21.140625" customWidth="1"/>
    <col min="3587" max="3587" width="10.42578125" customWidth="1"/>
    <col min="3588" max="3588" width="14.7109375" customWidth="1"/>
    <col min="3589" max="3589" width="26" customWidth="1"/>
    <col min="3841" max="3841" width="14.42578125" customWidth="1"/>
    <col min="3842" max="3842" width="21.140625" customWidth="1"/>
    <col min="3843" max="3843" width="10.42578125" customWidth="1"/>
    <col min="3844" max="3844" width="14.7109375" customWidth="1"/>
    <col min="3845" max="3845" width="26" customWidth="1"/>
    <col min="4097" max="4097" width="14.42578125" customWidth="1"/>
    <col min="4098" max="4098" width="21.140625" customWidth="1"/>
    <col min="4099" max="4099" width="10.42578125" customWidth="1"/>
    <col min="4100" max="4100" width="14.7109375" customWidth="1"/>
    <col min="4101" max="4101" width="26" customWidth="1"/>
    <col min="4353" max="4353" width="14.42578125" customWidth="1"/>
    <col min="4354" max="4354" width="21.140625" customWidth="1"/>
    <col min="4355" max="4355" width="10.42578125" customWidth="1"/>
    <col min="4356" max="4356" width="14.7109375" customWidth="1"/>
    <col min="4357" max="4357" width="26" customWidth="1"/>
    <col min="4609" max="4609" width="14.42578125" customWidth="1"/>
    <col min="4610" max="4610" width="21.140625" customWidth="1"/>
    <col min="4611" max="4611" width="10.42578125" customWidth="1"/>
    <col min="4612" max="4612" width="14.7109375" customWidth="1"/>
    <col min="4613" max="4613" width="26" customWidth="1"/>
    <col min="4865" max="4865" width="14.42578125" customWidth="1"/>
    <col min="4866" max="4866" width="21.140625" customWidth="1"/>
    <col min="4867" max="4867" width="10.42578125" customWidth="1"/>
    <col min="4868" max="4868" width="14.7109375" customWidth="1"/>
    <col min="4869" max="4869" width="26" customWidth="1"/>
    <col min="5121" max="5121" width="14.42578125" customWidth="1"/>
    <col min="5122" max="5122" width="21.140625" customWidth="1"/>
    <col min="5123" max="5123" width="10.42578125" customWidth="1"/>
    <col min="5124" max="5124" width="14.7109375" customWidth="1"/>
    <col min="5125" max="5125" width="26" customWidth="1"/>
    <col min="5377" max="5377" width="14.42578125" customWidth="1"/>
    <col min="5378" max="5378" width="21.140625" customWidth="1"/>
    <col min="5379" max="5379" width="10.42578125" customWidth="1"/>
    <col min="5380" max="5380" width="14.7109375" customWidth="1"/>
    <col min="5381" max="5381" width="26" customWidth="1"/>
    <col min="5633" max="5633" width="14.42578125" customWidth="1"/>
    <col min="5634" max="5634" width="21.140625" customWidth="1"/>
    <col min="5635" max="5635" width="10.42578125" customWidth="1"/>
    <col min="5636" max="5636" width="14.7109375" customWidth="1"/>
    <col min="5637" max="5637" width="26" customWidth="1"/>
    <col min="5889" max="5889" width="14.42578125" customWidth="1"/>
    <col min="5890" max="5890" width="21.140625" customWidth="1"/>
    <col min="5891" max="5891" width="10.42578125" customWidth="1"/>
    <col min="5892" max="5892" width="14.7109375" customWidth="1"/>
    <col min="5893" max="5893" width="26" customWidth="1"/>
    <col min="6145" max="6145" width="14.42578125" customWidth="1"/>
    <col min="6146" max="6146" width="21.140625" customWidth="1"/>
    <col min="6147" max="6147" width="10.42578125" customWidth="1"/>
    <col min="6148" max="6148" width="14.7109375" customWidth="1"/>
    <col min="6149" max="6149" width="26" customWidth="1"/>
    <col min="6401" max="6401" width="14.42578125" customWidth="1"/>
    <col min="6402" max="6402" width="21.140625" customWidth="1"/>
    <col min="6403" max="6403" width="10.42578125" customWidth="1"/>
    <col min="6404" max="6404" width="14.7109375" customWidth="1"/>
    <col min="6405" max="6405" width="26" customWidth="1"/>
    <col min="6657" max="6657" width="14.42578125" customWidth="1"/>
    <col min="6658" max="6658" width="21.140625" customWidth="1"/>
    <col min="6659" max="6659" width="10.42578125" customWidth="1"/>
    <col min="6660" max="6660" width="14.7109375" customWidth="1"/>
    <col min="6661" max="6661" width="26" customWidth="1"/>
    <col min="6913" max="6913" width="14.42578125" customWidth="1"/>
    <col min="6914" max="6914" width="21.140625" customWidth="1"/>
    <col min="6915" max="6915" width="10.42578125" customWidth="1"/>
    <col min="6916" max="6916" width="14.7109375" customWidth="1"/>
    <col min="6917" max="6917" width="26" customWidth="1"/>
    <col min="7169" max="7169" width="14.42578125" customWidth="1"/>
    <col min="7170" max="7170" width="21.140625" customWidth="1"/>
    <col min="7171" max="7171" width="10.42578125" customWidth="1"/>
    <col min="7172" max="7172" width="14.7109375" customWidth="1"/>
    <col min="7173" max="7173" width="26" customWidth="1"/>
    <col min="7425" max="7425" width="14.42578125" customWidth="1"/>
    <col min="7426" max="7426" width="21.140625" customWidth="1"/>
    <col min="7427" max="7427" width="10.42578125" customWidth="1"/>
    <col min="7428" max="7428" width="14.7109375" customWidth="1"/>
    <col min="7429" max="7429" width="26" customWidth="1"/>
    <col min="7681" max="7681" width="14.42578125" customWidth="1"/>
    <col min="7682" max="7682" width="21.140625" customWidth="1"/>
    <col min="7683" max="7683" width="10.42578125" customWidth="1"/>
    <col min="7684" max="7684" width="14.7109375" customWidth="1"/>
    <col min="7685" max="7685" width="26" customWidth="1"/>
    <col min="7937" max="7937" width="14.42578125" customWidth="1"/>
    <col min="7938" max="7938" width="21.140625" customWidth="1"/>
    <col min="7939" max="7939" width="10.42578125" customWidth="1"/>
    <col min="7940" max="7940" width="14.7109375" customWidth="1"/>
    <col min="7941" max="7941" width="26" customWidth="1"/>
    <col min="8193" max="8193" width="14.42578125" customWidth="1"/>
    <col min="8194" max="8194" width="21.140625" customWidth="1"/>
    <col min="8195" max="8195" width="10.42578125" customWidth="1"/>
    <col min="8196" max="8196" width="14.7109375" customWidth="1"/>
    <col min="8197" max="8197" width="26" customWidth="1"/>
    <col min="8449" max="8449" width="14.42578125" customWidth="1"/>
    <col min="8450" max="8450" width="21.140625" customWidth="1"/>
    <col min="8451" max="8451" width="10.42578125" customWidth="1"/>
    <col min="8452" max="8452" width="14.7109375" customWidth="1"/>
    <col min="8453" max="8453" width="26" customWidth="1"/>
    <col min="8705" max="8705" width="14.42578125" customWidth="1"/>
    <col min="8706" max="8706" width="21.140625" customWidth="1"/>
    <col min="8707" max="8707" width="10.42578125" customWidth="1"/>
    <col min="8708" max="8708" width="14.7109375" customWidth="1"/>
    <col min="8709" max="8709" width="26" customWidth="1"/>
    <col min="8961" max="8961" width="14.42578125" customWidth="1"/>
    <col min="8962" max="8962" width="21.140625" customWidth="1"/>
    <col min="8963" max="8963" width="10.42578125" customWidth="1"/>
    <col min="8964" max="8964" width="14.7109375" customWidth="1"/>
    <col min="8965" max="8965" width="26" customWidth="1"/>
    <col min="9217" max="9217" width="14.42578125" customWidth="1"/>
    <col min="9218" max="9218" width="21.140625" customWidth="1"/>
    <col min="9219" max="9219" width="10.42578125" customWidth="1"/>
    <col min="9220" max="9220" width="14.7109375" customWidth="1"/>
    <col min="9221" max="9221" width="26" customWidth="1"/>
    <col min="9473" max="9473" width="14.42578125" customWidth="1"/>
    <col min="9474" max="9474" width="21.140625" customWidth="1"/>
    <col min="9475" max="9475" width="10.42578125" customWidth="1"/>
    <col min="9476" max="9476" width="14.7109375" customWidth="1"/>
    <col min="9477" max="9477" width="26" customWidth="1"/>
    <col min="9729" max="9729" width="14.42578125" customWidth="1"/>
    <col min="9730" max="9730" width="21.140625" customWidth="1"/>
    <col min="9731" max="9731" width="10.42578125" customWidth="1"/>
    <col min="9732" max="9732" width="14.7109375" customWidth="1"/>
    <col min="9733" max="9733" width="26" customWidth="1"/>
    <col min="9985" max="9985" width="14.42578125" customWidth="1"/>
    <col min="9986" max="9986" width="21.140625" customWidth="1"/>
    <col min="9987" max="9987" width="10.42578125" customWidth="1"/>
    <col min="9988" max="9988" width="14.7109375" customWidth="1"/>
    <col min="9989" max="9989" width="26" customWidth="1"/>
    <col min="10241" max="10241" width="14.42578125" customWidth="1"/>
    <col min="10242" max="10242" width="21.140625" customWidth="1"/>
    <col min="10243" max="10243" width="10.42578125" customWidth="1"/>
    <col min="10244" max="10244" width="14.7109375" customWidth="1"/>
    <col min="10245" max="10245" width="26" customWidth="1"/>
    <col min="10497" max="10497" width="14.42578125" customWidth="1"/>
    <col min="10498" max="10498" width="21.140625" customWidth="1"/>
    <col min="10499" max="10499" width="10.42578125" customWidth="1"/>
    <col min="10500" max="10500" width="14.7109375" customWidth="1"/>
    <col min="10501" max="10501" width="26" customWidth="1"/>
    <col min="10753" max="10753" width="14.42578125" customWidth="1"/>
    <col min="10754" max="10754" width="21.140625" customWidth="1"/>
    <col min="10755" max="10755" width="10.42578125" customWidth="1"/>
    <col min="10756" max="10756" width="14.7109375" customWidth="1"/>
    <col min="10757" max="10757" width="26" customWidth="1"/>
    <col min="11009" max="11009" width="14.42578125" customWidth="1"/>
    <col min="11010" max="11010" width="21.140625" customWidth="1"/>
    <col min="11011" max="11011" width="10.42578125" customWidth="1"/>
    <col min="11012" max="11012" width="14.7109375" customWidth="1"/>
    <col min="11013" max="11013" width="26" customWidth="1"/>
    <col min="11265" max="11265" width="14.42578125" customWidth="1"/>
    <col min="11266" max="11266" width="21.140625" customWidth="1"/>
    <col min="11267" max="11267" width="10.42578125" customWidth="1"/>
    <col min="11268" max="11268" width="14.7109375" customWidth="1"/>
    <col min="11269" max="11269" width="26" customWidth="1"/>
    <col min="11521" max="11521" width="14.42578125" customWidth="1"/>
    <col min="11522" max="11522" width="21.140625" customWidth="1"/>
    <col min="11523" max="11523" width="10.42578125" customWidth="1"/>
    <col min="11524" max="11524" width="14.7109375" customWidth="1"/>
    <col min="11525" max="11525" width="26" customWidth="1"/>
    <col min="11777" max="11777" width="14.42578125" customWidth="1"/>
    <col min="11778" max="11778" width="21.140625" customWidth="1"/>
    <col min="11779" max="11779" width="10.42578125" customWidth="1"/>
    <col min="11780" max="11780" width="14.7109375" customWidth="1"/>
    <col min="11781" max="11781" width="26" customWidth="1"/>
    <col min="12033" max="12033" width="14.42578125" customWidth="1"/>
    <col min="12034" max="12034" width="21.140625" customWidth="1"/>
    <col min="12035" max="12035" width="10.42578125" customWidth="1"/>
    <col min="12036" max="12036" width="14.7109375" customWidth="1"/>
    <col min="12037" max="12037" width="26" customWidth="1"/>
    <col min="12289" max="12289" width="14.42578125" customWidth="1"/>
    <col min="12290" max="12290" width="21.140625" customWidth="1"/>
    <col min="12291" max="12291" width="10.42578125" customWidth="1"/>
    <col min="12292" max="12292" width="14.7109375" customWidth="1"/>
    <col min="12293" max="12293" width="26" customWidth="1"/>
    <col min="12545" max="12545" width="14.42578125" customWidth="1"/>
    <col min="12546" max="12546" width="21.140625" customWidth="1"/>
    <col min="12547" max="12547" width="10.42578125" customWidth="1"/>
    <col min="12548" max="12548" width="14.7109375" customWidth="1"/>
    <col min="12549" max="12549" width="26" customWidth="1"/>
    <col min="12801" max="12801" width="14.42578125" customWidth="1"/>
    <col min="12802" max="12802" width="21.140625" customWidth="1"/>
    <col min="12803" max="12803" width="10.42578125" customWidth="1"/>
    <col min="12804" max="12804" width="14.7109375" customWidth="1"/>
    <col min="12805" max="12805" width="26" customWidth="1"/>
    <col min="13057" max="13057" width="14.42578125" customWidth="1"/>
    <col min="13058" max="13058" width="21.140625" customWidth="1"/>
    <col min="13059" max="13059" width="10.42578125" customWidth="1"/>
    <col min="13060" max="13060" width="14.7109375" customWidth="1"/>
    <col min="13061" max="13061" width="26" customWidth="1"/>
    <col min="13313" max="13313" width="14.42578125" customWidth="1"/>
    <col min="13314" max="13314" width="21.140625" customWidth="1"/>
    <col min="13315" max="13315" width="10.42578125" customWidth="1"/>
    <col min="13316" max="13316" width="14.7109375" customWidth="1"/>
    <col min="13317" max="13317" width="26" customWidth="1"/>
    <col min="13569" max="13569" width="14.42578125" customWidth="1"/>
    <col min="13570" max="13570" width="21.140625" customWidth="1"/>
    <col min="13571" max="13571" width="10.42578125" customWidth="1"/>
    <col min="13572" max="13572" width="14.7109375" customWidth="1"/>
    <col min="13573" max="13573" width="26" customWidth="1"/>
    <col min="13825" max="13825" width="14.42578125" customWidth="1"/>
    <col min="13826" max="13826" width="21.140625" customWidth="1"/>
    <col min="13827" max="13827" width="10.42578125" customWidth="1"/>
    <col min="13828" max="13828" width="14.7109375" customWidth="1"/>
    <col min="13829" max="13829" width="26" customWidth="1"/>
    <col min="14081" max="14081" width="14.42578125" customWidth="1"/>
    <col min="14082" max="14082" width="21.140625" customWidth="1"/>
    <col min="14083" max="14083" width="10.42578125" customWidth="1"/>
    <col min="14084" max="14084" width="14.7109375" customWidth="1"/>
    <col min="14085" max="14085" width="26" customWidth="1"/>
    <col min="14337" max="14337" width="14.42578125" customWidth="1"/>
    <col min="14338" max="14338" width="21.140625" customWidth="1"/>
    <col min="14339" max="14339" width="10.42578125" customWidth="1"/>
    <col min="14340" max="14340" width="14.7109375" customWidth="1"/>
    <col min="14341" max="14341" width="26" customWidth="1"/>
    <col min="14593" max="14593" width="14.42578125" customWidth="1"/>
    <col min="14594" max="14594" width="21.140625" customWidth="1"/>
    <col min="14595" max="14595" width="10.42578125" customWidth="1"/>
    <col min="14596" max="14596" width="14.7109375" customWidth="1"/>
    <col min="14597" max="14597" width="26" customWidth="1"/>
    <col min="14849" max="14849" width="14.42578125" customWidth="1"/>
    <col min="14850" max="14850" width="21.140625" customWidth="1"/>
    <col min="14851" max="14851" width="10.42578125" customWidth="1"/>
    <col min="14852" max="14852" width="14.7109375" customWidth="1"/>
    <col min="14853" max="14853" width="26" customWidth="1"/>
    <col min="15105" max="15105" width="14.42578125" customWidth="1"/>
    <col min="15106" max="15106" width="21.140625" customWidth="1"/>
    <col min="15107" max="15107" width="10.42578125" customWidth="1"/>
    <col min="15108" max="15108" width="14.7109375" customWidth="1"/>
    <col min="15109" max="15109" width="26" customWidth="1"/>
    <col min="15361" max="15361" width="14.42578125" customWidth="1"/>
    <col min="15362" max="15362" width="21.140625" customWidth="1"/>
    <col min="15363" max="15363" width="10.42578125" customWidth="1"/>
    <col min="15364" max="15364" width="14.7109375" customWidth="1"/>
    <col min="15365" max="15365" width="26" customWidth="1"/>
    <col min="15617" max="15617" width="14.42578125" customWidth="1"/>
    <col min="15618" max="15618" width="21.140625" customWidth="1"/>
    <col min="15619" max="15619" width="10.42578125" customWidth="1"/>
    <col min="15620" max="15620" width="14.7109375" customWidth="1"/>
    <col min="15621" max="15621" width="26" customWidth="1"/>
    <col min="15873" max="15873" width="14.42578125" customWidth="1"/>
    <col min="15874" max="15874" width="21.140625" customWidth="1"/>
    <col min="15875" max="15875" width="10.42578125" customWidth="1"/>
    <col min="15876" max="15876" width="14.7109375" customWidth="1"/>
    <col min="15877" max="15877" width="26" customWidth="1"/>
    <col min="16129" max="16129" width="14.42578125" customWidth="1"/>
    <col min="16130" max="16130" width="21.140625" customWidth="1"/>
    <col min="16131" max="16131" width="10.42578125" customWidth="1"/>
    <col min="16132" max="16132" width="14.7109375" customWidth="1"/>
    <col min="16133" max="16133" width="26" customWidth="1"/>
  </cols>
  <sheetData>
    <row r="1" spans="1:7">
      <c r="E1" s="241" t="s">
        <v>380</v>
      </c>
    </row>
    <row r="3" spans="1:7">
      <c r="A3" s="358" t="s">
        <v>376</v>
      </c>
      <c r="B3" s="358"/>
      <c r="C3" s="358"/>
      <c r="D3" s="358"/>
      <c r="E3" s="358"/>
    </row>
    <row r="4" spans="1:7">
      <c r="A4" s="358" t="s">
        <v>373</v>
      </c>
      <c r="B4" s="358"/>
      <c r="C4" s="358"/>
      <c r="D4" s="358"/>
      <c r="E4" s="358"/>
    </row>
    <row r="5" spans="1:7">
      <c r="A5" s="358" t="s">
        <v>378</v>
      </c>
      <c r="B5" s="358"/>
      <c r="C5" s="358"/>
      <c r="D5" s="358"/>
      <c r="E5" s="358"/>
    </row>
    <row r="6" spans="1:7">
      <c r="A6" s="358" t="s">
        <v>379</v>
      </c>
      <c r="B6" s="358"/>
      <c r="C6" s="358"/>
      <c r="D6" s="358"/>
      <c r="E6" s="358"/>
    </row>
    <row r="7" spans="1:7" ht="15.75" thickBot="1"/>
    <row r="8" spans="1:7" ht="15.75" customHeight="1" thickBot="1">
      <c r="A8" s="283" t="s">
        <v>28</v>
      </c>
      <c r="B8" s="284"/>
      <c r="C8" s="285"/>
      <c r="D8" s="413" t="s">
        <v>27</v>
      </c>
      <c r="E8" s="414"/>
      <c r="F8" s="232"/>
      <c r="G8" s="232"/>
    </row>
    <row r="9" spans="1:7" ht="15.75" customHeight="1" thickBot="1">
      <c r="A9" s="283" t="s">
        <v>26</v>
      </c>
      <c r="B9" s="284"/>
      <c r="C9" s="285"/>
      <c r="D9" s="280" t="s">
        <v>25</v>
      </c>
      <c r="E9" s="282"/>
    </row>
    <row r="10" spans="1:7" ht="15.75" customHeight="1" thickBot="1">
      <c r="A10" s="283" t="s">
        <v>24</v>
      </c>
      <c r="B10" s="284"/>
      <c r="C10" s="285"/>
      <c r="D10" s="280" t="s">
        <v>40</v>
      </c>
      <c r="E10" s="282"/>
    </row>
    <row r="11" spans="1:7" ht="50.25" customHeight="1" thickBot="1">
      <c r="A11" s="258" t="s">
        <v>390</v>
      </c>
      <c r="B11" s="259"/>
      <c r="C11" s="259"/>
      <c r="D11" s="259"/>
      <c r="E11" s="260"/>
    </row>
    <row r="12" spans="1:7" ht="75.75" thickBot="1">
      <c r="A12" s="229" t="s">
        <v>385</v>
      </c>
      <c r="B12" s="116" t="s">
        <v>386</v>
      </c>
      <c r="C12" s="258" t="s">
        <v>387</v>
      </c>
      <c r="D12" s="260"/>
      <c r="E12" s="116" t="s">
        <v>388</v>
      </c>
    </row>
    <row r="13" spans="1:7" ht="15.75" thickBot="1">
      <c r="A13" s="230">
        <v>1</v>
      </c>
      <c r="B13" s="24">
        <v>2</v>
      </c>
      <c r="C13" s="265">
        <v>3</v>
      </c>
      <c r="D13" s="267"/>
      <c r="E13" s="24">
        <v>4</v>
      </c>
    </row>
    <row r="14" spans="1:7" ht="15.75" thickBot="1">
      <c r="A14" s="233" t="s">
        <v>389</v>
      </c>
      <c r="B14" s="116">
        <v>6000</v>
      </c>
      <c r="C14" s="258">
        <v>3369</v>
      </c>
      <c r="D14" s="260"/>
      <c r="E14" s="116">
        <f>B14-C14</f>
        <v>2631</v>
      </c>
    </row>
  </sheetData>
  <mergeCells count="14">
    <mergeCell ref="A3:E3"/>
    <mergeCell ref="A4:E4"/>
    <mergeCell ref="A5:E5"/>
    <mergeCell ref="A6:E6"/>
    <mergeCell ref="A8:C8"/>
    <mergeCell ref="D8:E8"/>
    <mergeCell ref="C13:D13"/>
    <mergeCell ref="C14:D14"/>
    <mergeCell ref="A9:C9"/>
    <mergeCell ref="D9:E9"/>
    <mergeCell ref="A10:C10"/>
    <mergeCell ref="D10:E10"/>
    <mergeCell ref="A11:E11"/>
    <mergeCell ref="C12:D12"/>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dimension ref="A1:J61"/>
  <sheetViews>
    <sheetView topLeftCell="A7" workbookViewId="0">
      <selection activeCell="A61" sqref="A61:D61"/>
    </sheetView>
  </sheetViews>
  <sheetFormatPr defaultRowHeight="15"/>
  <cols>
    <col min="1" max="1" width="5.5703125" customWidth="1"/>
    <col min="2" max="2" width="31.7109375" customWidth="1"/>
    <col min="4" max="4" width="21.7109375" customWidth="1"/>
  </cols>
  <sheetData>
    <row r="1" spans="1:10">
      <c r="D1" s="64" t="s">
        <v>145</v>
      </c>
    </row>
    <row r="2" spans="1:10">
      <c r="A2" s="274" t="s">
        <v>141</v>
      </c>
      <c r="B2" s="274"/>
      <c r="C2" s="274"/>
      <c r="D2" s="274"/>
    </row>
    <row r="3" spans="1:10">
      <c r="A3" s="274" t="s">
        <v>142</v>
      </c>
      <c r="B3" s="274"/>
      <c r="C3" s="274"/>
      <c r="D3" s="274"/>
    </row>
    <row r="4" spans="1:10">
      <c r="A4" s="274" t="s">
        <v>143</v>
      </c>
      <c r="B4" s="274"/>
      <c r="C4" s="274"/>
      <c r="D4" s="274"/>
    </row>
    <row r="5" spans="1:10">
      <c r="A5" s="274" t="s">
        <v>144</v>
      </c>
      <c r="B5" s="274"/>
      <c r="C5" s="274"/>
      <c r="D5" s="274"/>
    </row>
    <row r="6" spans="1:10" ht="15.75" thickBot="1"/>
    <row r="7" spans="1:10" ht="33.75" customHeight="1" thickBot="1">
      <c r="A7" s="283" t="s">
        <v>28</v>
      </c>
      <c r="B7" s="285"/>
      <c r="C7" s="258" t="s">
        <v>27</v>
      </c>
      <c r="D7" s="260"/>
      <c r="G7" s="410"/>
      <c r="H7" s="410"/>
      <c r="I7" s="410"/>
      <c r="J7" s="410"/>
    </row>
    <row r="8" spans="1:10" ht="15.75" thickBot="1">
      <c r="A8" s="283" t="s">
        <v>26</v>
      </c>
      <c r="B8" s="285"/>
      <c r="C8" s="258">
        <v>4028033476</v>
      </c>
      <c r="D8" s="260"/>
      <c r="G8" s="425"/>
      <c r="H8" s="425"/>
      <c r="I8" s="425"/>
      <c r="J8" s="425"/>
    </row>
    <row r="9" spans="1:10" ht="32.25" customHeight="1" thickBot="1">
      <c r="A9" s="283" t="s">
        <v>24</v>
      </c>
      <c r="B9" s="285"/>
      <c r="C9" s="258" t="s">
        <v>40</v>
      </c>
      <c r="D9" s="260"/>
      <c r="G9" s="425"/>
      <c r="H9" s="425"/>
      <c r="I9" s="425"/>
      <c r="J9" s="425"/>
    </row>
    <row r="10" spans="1:10" ht="63" customHeight="1" thickBot="1">
      <c r="A10" s="258" t="s">
        <v>146</v>
      </c>
      <c r="B10" s="259"/>
      <c r="C10" s="259"/>
      <c r="D10" s="260"/>
    </row>
    <row r="11" spans="1:10" ht="45" customHeight="1" thickBot="1">
      <c r="A11" s="27" t="s">
        <v>17</v>
      </c>
      <c r="B11" s="258" t="s">
        <v>147</v>
      </c>
      <c r="C11" s="260"/>
      <c r="D11" s="14" t="s">
        <v>148</v>
      </c>
    </row>
    <row r="12" spans="1:10" ht="15.75" thickBot="1">
      <c r="A12" s="4">
        <v>1</v>
      </c>
      <c r="B12" s="265">
        <v>2</v>
      </c>
      <c r="C12" s="267"/>
      <c r="D12" s="24">
        <v>3</v>
      </c>
    </row>
    <row r="13" spans="1:10" ht="58.5" customHeight="1" thickBot="1">
      <c r="A13" s="27">
        <v>1</v>
      </c>
      <c r="B13" s="423" t="s">
        <v>149</v>
      </c>
      <c r="C13" s="424"/>
      <c r="D13" s="14" t="s">
        <v>150</v>
      </c>
    </row>
    <row r="14" spans="1:10" ht="61.5" customHeight="1" thickBot="1">
      <c r="A14" s="27">
        <v>2</v>
      </c>
      <c r="B14" s="423" t="s">
        <v>151</v>
      </c>
      <c r="C14" s="424"/>
      <c r="D14" s="14" t="s">
        <v>152</v>
      </c>
    </row>
    <row r="16" spans="1:10" ht="45" customHeight="1">
      <c r="A16" s="426" t="s">
        <v>153</v>
      </c>
      <c r="B16" s="426"/>
      <c r="C16" s="426"/>
      <c r="D16" s="426"/>
    </row>
    <row r="17" spans="1:4" ht="44.25" customHeight="1">
      <c r="A17" s="426" t="s">
        <v>154</v>
      </c>
      <c r="B17" s="426"/>
      <c r="C17" s="426"/>
      <c r="D17" s="426"/>
    </row>
    <row r="19" spans="1:4">
      <c r="D19" s="64" t="s">
        <v>157</v>
      </c>
    </row>
    <row r="20" spans="1:4">
      <c r="A20" s="274" t="s">
        <v>155</v>
      </c>
      <c r="B20" s="274"/>
      <c r="C20" s="274"/>
      <c r="D20" s="274"/>
    </row>
    <row r="21" spans="1:4">
      <c r="A21" s="274" t="s">
        <v>156</v>
      </c>
      <c r="B21" s="274"/>
      <c r="C21" s="274"/>
      <c r="D21" s="274"/>
    </row>
    <row r="24" spans="1:4" ht="33.75" customHeight="1">
      <c r="A24" s="412" t="s">
        <v>158</v>
      </c>
      <c r="B24" s="412"/>
      <c r="C24" s="412"/>
      <c r="D24" s="412"/>
    </row>
    <row r="25" spans="1:4" ht="127.5" customHeight="1">
      <c r="A25" s="427" t="s">
        <v>159</v>
      </c>
      <c r="B25" s="427"/>
      <c r="C25" s="427"/>
      <c r="D25" s="427"/>
    </row>
    <row r="26" spans="1:4" ht="84" customHeight="1">
      <c r="A26" s="427" t="s">
        <v>160</v>
      </c>
      <c r="B26" s="427"/>
      <c r="C26" s="427"/>
      <c r="D26" s="427"/>
    </row>
    <row r="27" spans="1:4" ht="51.75" customHeight="1">
      <c r="A27" s="427" t="s">
        <v>161</v>
      </c>
      <c r="B27" s="427"/>
      <c r="C27" s="427"/>
      <c r="D27" s="427"/>
    </row>
    <row r="28" spans="1:4" ht="46.5" customHeight="1">
      <c r="A28" s="384" t="s">
        <v>162</v>
      </c>
      <c r="B28" s="384"/>
      <c r="C28" s="384"/>
      <c r="D28" s="384"/>
    </row>
    <row r="29" spans="1:4">
      <c r="A29" s="427" t="s">
        <v>163</v>
      </c>
      <c r="B29" s="427"/>
      <c r="C29" s="427"/>
      <c r="D29" s="427"/>
    </row>
    <row r="30" spans="1:4" ht="105" customHeight="1">
      <c r="A30" s="384" t="s">
        <v>164</v>
      </c>
      <c r="B30" s="384"/>
      <c r="C30" s="384"/>
      <c r="D30" s="384"/>
    </row>
    <row r="31" spans="1:4" ht="48.75" customHeight="1">
      <c r="A31" s="384" t="s">
        <v>165</v>
      </c>
      <c r="B31" s="384"/>
      <c r="C31" s="384"/>
      <c r="D31" s="384"/>
    </row>
    <row r="32" spans="1:4" ht="75" customHeight="1">
      <c r="A32" s="384" t="s">
        <v>166</v>
      </c>
      <c r="B32" s="384"/>
      <c r="C32" s="384"/>
      <c r="D32" s="384"/>
    </row>
    <row r="33" spans="1:4" ht="48.75" customHeight="1">
      <c r="A33" s="384" t="s">
        <v>167</v>
      </c>
      <c r="B33" s="384"/>
      <c r="C33" s="384"/>
      <c r="D33" s="384"/>
    </row>
    <row r="34" spans="1:4" ht="80.25" customHeight="1">
      <c r="A34" s="427" t="s">
        <v>168</v>
      </c>
      <c r="B34" s="427"/>
      <c r="C34" s="427"/>
      <c r="D34" s="427"/>
    </row>
    <row r="35" spans="1:4" ht="43.5" customHeight="1">
      <c r="A35" s="427" t="s">
        <v>169</v>
      </c>
      <c r="B35" s="427"/>
      <c r="C35" s="427"/>
      <c r="D35" s="427"/>
    </row>
    <row r="36" spans="1:4" ht="53.25" customHeight="1">
      <c r="A36" s="384" t="s">
        <v>170</v>
      </c>
      <c r="B36" s="384"/>
      <c r="C36" s="384"/>
      <c r="D36" s="384"/>
    </row>
    <row r="37" spans="1:4">
      <c r="A37" s="70"/>
      <c r="B37" s="70"/>
      <c r="C37" s="70"/>
      <c r="D37" s="64" t="s">
        <v>182</v>
      </c>
    </row>
    <row r="38" spans="1:4">
      <c r="A38" s="274" t="s">
        <v>180</v>
      </c>
      <c r="B38" s="274"/>
      <c r="C38" s="274"/>
      <c r="D38" s="274"/>
    </row>
    <row r="39" spans="1:4">
      <c r="A39" s="274" t="s">
        <v>181</v>
      </c>
      <c r="B39" s="274"/>
      <c r="C39" s="274"/>
      <c r="D39" s="274"/>
    </row>
    <row r="41" spans="1:4" ht="30" customHeight="1">
      <c r="A41" s="410" t="s">
        <v>183</v>
      </c>
      <c r="B41" s="410"/>
      <c r="C41" s="410"/>
      <c r="D41" s="410"/>
    </row>
    <row r="42" spans="1:4" ht="168.75" customHeight="1">
      <c r="A42" s="427" t="s">
        <v>184</v>
      </c>
      <c r="B42" s="427"/>
      <c r="C42" s="427"/>
      <c r="D42" s="427"/>
    </row>
    <row r="43" spans="1:4" ht="47.25" customHeight="1">
      <c r="A43" s="384" t="s">
        <v>185</v>
      </c>
      <c r="B43" s="384"/>
      <c r="C43" s="384"/>
      <c r="D43" s="384"/>
    </row>
    <row r="44" spans="1:4" ht="48" customHeight="1">
      <c r="A44" s="428" t="s">
        <v>186</v>
      </c>
      <c r="B44" s="428"/>
      <c r="C44" s="428"/>
      <c r="D44" s="428"/>
    </row>
    <row r="45" spans="1:4" ht="226.5" customHeight="1">
      <c r="A45" s="428" t="s">
        <v>187</v>
      </c>
      <c r="B45" s="428"/>
      <c r="C45" s="428"/>
      <c r="D45" s="428"/>
    </row>
    <row r="46" spans="1:4" ht="49.5" customHeight="1">
      <c r="A46" s="428" t="s">
        <v>188</v>
      </c>
      <c r="B46" s="428"/>
      <c r="C46" s="428"/>
      <c r="D46" s="428"/>
    </row>
    <row r="47" spans="1:4">
      <c r="A47" s="428" t="s">
        <v>189</v>
      </c>
      <c r="B47" s="428"/>
      <c r="C47" s="428"/>
      <c r="D47" s="428"/>
    </row>
    <row r="48" spans="1:4">
      <c r="A48" s="428" t="s">
        <v>190</v>
      </c>
      <c r="B48" s="428"/>
      <c r="C48" s="428"/>
      <c r="D48" s="428"/>
    </row>
    <row r="49" spans="1:4">
      <c r="A49" s="428" t="s">
        <v>191</v>
      </c>
      <c r="B49" s="428"/>
      <c r="C49" s="428"/>
      <c r="D49" s="428"/>
    </row>
    <row r="50" spans="1:4">
      <c r="A50" s="428" t="s">
        <v>192</v>
      </c>
      <c r="B50" s="428"/>
      <c r="C50" s="428"/>
      <c r="D50" s="428"/>
    </row>
    <row r="51" spans="1:4">
      <c r="A51" s="428" t="s">
        <v>193</v>
      </c>
      <c r="B51" s="428"/>
      <c r="C51" s="428"/>
      <c r="D51" s="428"/>
    </row>
    <row r="52" spans="1:4">
      <c r="A52" s="428" t="s">
        <v>194</v>
      </c>
      <c r="B52" s="428"/>
      <c r="C52" s="428"/>
      <c r="D52" s="428"/>
    </row>
    <row r="53" spans="1:4">
      <c r="A53" s="428" t="s">
        <v>195</v>
      </c>
      <c r="B53" s="428"/>
      <c r="C53" s="428"/>
      <c r="D53" s="428"/>
    </row>
    <row r="54" spans="1:4">
      <c r="A54" s="429" t="s">
        <v>196</v>
      </c>
      <c r="B54" s="429"/>
      <c r="C54" s="429"/>
      <c r="D54" s="429"/>
    </row>
    <row r="55" spans="1:4">
      <c r="A55" s="428" t="s">
        <v>197</v>
      </c>
      <c r="B55" s="428"/>
      <c r="C55" s="428"/>
      <c r="D55" s="428"/>
    </row>
    <row r="56" spans="1:4">
      <c r="A56" s="429" t="s">
        <v>198</v>
      </c>
      <c r="B56" s="429"/>
      <c r="C56" s="429"/>
      <c r="D56" s="429"/>
    </row>
    <row r="57" spans="1:4">
      <c r="A57" s="428" t="s">
        <v>199</v>
      </c>
      <c r="B57" s="428"/>
      <c r="C57" s="428"/>
      <c r="D57" s="428"/>
    </row>
    <row r="58" spans="1:4">
      <c r="A58" s="428" t="s">
        <v>200</v>
      </c>
      <c r="B58" s="428"/>
      <c r="C58" s="428"/>
      <c r="D58" s="428"/>
    </row>
    <row r="59" spans="1:4">
      <c r="A59" s="429" t="s">
        <v>201</v>
      </c>
      <c r="B59" s="429"/>
      <c r="C59" s="429"/>
      <c r="D59" s="429"/>
    </row>
    <row r="61" spans="1:4" ht="28.5" customHeight="1">
      <c r="A61" s="380" t="s">
        <v>202</v>
      </c>
      <c r="B61" s="380"/>
      <c r="C61" s="380"/>
      <c r="D61" s="380"/>
    </row>
  </sheetData>
  <mergeCells count="57">
    <mergeCell ref="A59:D59"/>
    <mergeCell ref="A41:D41"/>
    <mergeCell ref="A61:D61"/>
    <mergeCell ref="A54:D54"/>
    <mergeCell ref="A55:D55"/>
    <mergeCell ref="A56:D56"/>
    <mergeCell ref="A57:D57"/>
    <mergeCell ref="A58:D58"/>
    <mergeCell ref="A49:D49"/>
    <mergeCell ref="A50:D50"/>
    <mergeCell ref="A51:D51"/>
    <mergeCell ref="A52:D52"/>
    <mergeCell ref="A53:D53"/>
    <mergeCell ref="A44:D44"/>
    <mergeCell ref="A45:D45"/>
    <mergeCell ref="A46:D46"/>
    <mergeCell ref="A47:D47"/>
    <mergeCell ref="A48:D48"/>
    <mergeCell ref="A38:D38"/>
    <mergeCell ref="A39:D39"/>
    <mergeCell ref="A42:D42"/>
    <mergeCell ref="A43:D43"/>
    <mergeCell ref="A32:D32"/>
    <mergeCell ref="A33:D33"/>
    <mergeCell ref="A34:D34"/>
    <mergeCell ref="A35:D35"/>
    <mergeCell ref="A36:D36"/>
    <mergeCell ref="A31:D31"/>
    <mergeCell ref="A16:D16"/>
    <mergeCell ref="A17:D17"/>
    <mergeCell ref="A20:D20"/>
    <mergeCell ref="A21:D21"/>
    <mergeCell ref="A24:D24"/>
    <mergeCell ref="A25:D25"/>
    <mergeCell ref="A26:D26"/>
    <mergeCell ref="A27:D27"/>
    <mergeCell ref="A28:D28"/>
    <mergeCell ref="A29:D29"/>
    <mergeCell ref="A30:D30"/>
    <mergeCell ref="G7:J7"/>
    <mergeCell ref="G8:J8"/>
    <mergeCell ref="G9:J9"/>
    <mergeCell ref="C7:D7"/>
    <mergeCell ref="C8:D8"/>
    <mergeCell ref="C9:D9"/>
    <mergeCell ref="A10:D10"/>
    <mergeCell ref="B11:C11"/>
    <mergeCell ref="B12:C12"/>
    <mergeCell ref="B13:C13"/>
    <mergeCell ref="B14:C14"/>
    <mergeCell ref="A8:B8"/>
    <mergeCell ref="A9:B9"/>
    <mergeCell ref="A2:D2"/>
    <mergeCell ref="A3:D3"/>
    <mergeCell ref="A4:D4"/>
    <mergeCell ref="A5:D5"/>
    <mergeCell ref="A7:B7"/>
  </mergeCells>
  <hyperlinks>
    <hyperlink ref="B13" location="Par1213" display="Par1213"/>
    <hyperlink ref="B14" location="Par1214" display="Par1214"/>
    <hyperlink ref="A16" location="Par1218" display="Par1218"/>
    <hyperlink ref="A17" location="Par1243" display="Par1243"/>
    <hyperlink ref="A25" r:id="rId1" display="consultantplus://offline/ref=58109D665B86212774280ADB8C2C2AEEC5E9F811E593B33DF5D1490C4B187B625236FA12143CDDFDS7M4J"/>
    <hyperlink ref="A26" r:id="rId2" display="consultantplus://offline/ref=58109D665B86212774280ADB8C2C2AEEC5E9F811E593B33DF5D1490C4B187B625236FA12143CD0F4S7M7J"/>
    <hyperlink ref="A27" r:id="rId3" display="consultantplus://offline/ref=58109D665B86212774280ADB8C2C2AEEC5E9F811E593B33DF5D1490C4B187B625236FA12143DD9FCS7M5J"/>
    <hyperlink ref="A29" location="Par1236" display="Par1236"/>
    <hyperlink ref="A34" r:id="rId4" display="consultantplus://offline/ref=58109D665B86212774280ADB8C2C2AEEC5E9F811E593B33DF5D1490C4B187B625236FA12143DD9F8S7M2J"/>
    <hyperlink ref="A35" r:id="rId5" display="consultantplus://offline/ref=58109D665B86212774280ADB8C2C2AEEC5E9F811E593B33DF5D1490C4B187B625236FA12143DD9F8S7M5J"/>
    <hyperlink ref="A42" r:id="rId6" display="consultantplus://offline/ref=58109D665B86212774280ADB8C2C2AEEC5E9F811E593B33DF5D1490C4B187B625236FA12143CD1FES7M6J"/>
    <hyperlink ref="A54" r:id="rId7" display="consultantplus://offline/ref=58109D665B86212774280ADB8C2C2AEEC5E9F811E593B33DF5D1490C4B187B625236FA12143CDEFBS7M2J"/>
    <hyperlink ref="A56" r:id="rId8" display="consultantplus://offline/ref=58109D665B86212774280ADB8C2C2AEEC5EDFA1CE39BEE37FD88450ES4MCJ"/>
    <hyperlink ref="A59" location="Par1268" display="Par1268"/>
  </hyperlink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G29"/>
  <sheetViews>
    <sheetView workbookViewId="0">
      <selection activeCell="A23" sqref="A23:A29"/>
    </sheetView>
  </sheetViews>
  <sheetFormatPr defaultRowHeight="15"/>
  <cols>
    <col min="1" max="1" width="9.5703125" customWidth="1"/>
    <col min="2" max="2" width="21.85546875" customWidth="1"/>
    <col min="3" max="3" width="17.85546875" customWidth="1"/>
    <col min="4" max="4" width="13.5703125" customWidth="1"/>
    <col min="5" max="5" width="12.28515625" customWidth="1"/>
    <col min="6" max="6" width="27.85546875" customWidth="1"/>
    <col min="7" max="7" width="17.5703125" customWidth="1"/>
    <col min="257" max="257" width="9.5703125" customWidth="1"/>
    <col min="258" max="258" width="21.85546875" customWidth="1"/>
    <col min="259" max="259" width="17.85546875" customWidth="1"/>
    <col min="260" max="260" width="13.5703125" customWidth="1"/>
    <col min="261" max="261" width="12.28515625" customWidth="1"/>
    <col min="262" max="262" width="27.85546875" customWidth="1"/>
    <col min="263" max="263" width="17.5703125" customWidth="1"/>
    <col min="513" max="513" width="9.5703125" customWidth="1"/>
    <col min="514" max="514" width="21.85546875" customWidth="1"/>
    <col min="515" max="515" width="17.85546875" customWidth="1"/>
    <col min="516" max="516" width="13.5703125" customWidth="1"/>
    <col min="517" max="517" width="12.28515625" customWidth="1"/>
    <col min="518" max="518" width="27.85546875" customWidth="1"/>
    <col min="519" max="519" width="17.5703125" customWidth="1"/>
    <col min="769" max="769" width="9.5703125" customWidth="1"/>
    <col min="770" max="770" width="21.85546875" customWidth="1"/>
    <col min="771" max="771" width="17.85546875" customWidth="1"/>
    <col min="772" max="772" width="13.5703125" customWidth="1"/>
    <col min="773" max="773" width="12.28515625" customWidth="1"/>
    <col min="774" max="774" width="27.85546875" customWidth="1"/>
    <col min="775" max="775" width="17.5703125" customWidth="1"/>
    <col min="1025" max="1025" width="9.5703125" customWidth="1"/>
    <col min="1026" max="1026" width="21.85546875" customWidth="1"/>
    <col min="1027" max="1027" width="17.85546875" customWidth="1"/>
    <col min="1028" max="1028" width="13.5703125" customWidth="1"/>
    <col min="1029" max="1029" width="12.28515625" customWidth="1"/>
    <col min="1030" max="1030" width="27.85546875" customWidth="1"/>
    <col min="1031" max="1031" width="17.5703125" customWidth="1"/>
    <col min="1281" max="1281" width="9.5703125" customWidth="1"/>
    <col min="1282" max="1282" width="21.85546875" customWidth="1"/>
    <col min="1283" max="1283" width="17.85546875" customWidth="1"/>
    <col min="1284" max="1284" width="13.5703125" customWidth="1"/>
    <col min="1285" max="1285" width="12.28515625" customWidth="1"/>
    <col min="1286" max="1286" width="27.85546875" customWidth="1"/>
    <col min="1287" max="1287" width="17.5703125" customWidth="1"/>
    <col min="1537" max="1537" width="9.5703125" customWidth="1"/>
    <col min="1538" max="1538" width="21.85546875" customWidth="1"/>
    <col min="1539" max="1539" width="17.85546875" customWidth="1"/>
    <col min="1540" max="1540" width="13.5703125" customWidth="1"/>
    <col min="1541" max="1541" width="12.28515625" customWidth="1"/>
    <col min="1542" max="1542" width="27.85546875" customWidth="1"/>
    <col min="1543" max="1543" width="17.5703125" customWidth="1"/>
    <col min="1793" max="1793" width="9.5703125" customWidth="1"/>
    <col min="1794" max="1794" width="21.85546875" customWidth="1"/>
    <col min="1795" max="1795" width="17.85546875" customWidth="1"/>
    <col min="1796" max="1796" width="13.5703125" customWidth="1"/>
    <col min="1797" max="1797" width="12.28515625" customWidth="1"/>
    <col min="1798" max="1798" width="27.85546875" customWidth="1"/>
    <col min="1799" max="1799" width="17.5703125" customWidth="1"/>
    <col min="2049" max="2049" width="9.5703125" customWidth="1"/>
    <col min="2050" max="2050" width="21.85546875" customWidth="1"/>
    <col min="2051" max="2051" width="17.85546875" customWidth="1"/>
    <col min="2052" max="2052" width="13.5703125" customWidth="1"/>
    <col min="2053" max="2053" width="12.28515625" customWidth="1"/>
    <col min="2054" max="2054" width="27.85546875" customWidth="1"/>
    <col min="2055" max="2055" width="17.5703125" customWidth="1"/>
    <col min="2305" max="2305" width="9.5703125" customWidth="1"/>
    <col min="2306" max="2306" width="21.85546875" customWidth="1"/>
    <col min="2307" max="2307" width="17.85546875" customWidth="1"/>
    <col min="2308" max="2308" width="13.5703125" customWidth="1"/>
    <col min="2309" max="2309" width="12.28515625" customWidth="1"/>
    <col min="2310" max="2310" width="27.85546875" customWidth="1"/>
    <col min="2311" max="2311" width="17.5703125" customWidth="1"/>
    <col min="2561" max="2561" width="9.5703125" customWidth="1"/>
    <col min="2562" max="2562" width="21.85546875" customWidth="1"/>
    <col min="2563" max="2563" width="17.85546875" customWidth="1"/>
    <col min="2564" max="2564" width="13.5703125" customWidth="1"/>
    <col min="2565" max="2565" width="12.28515625" customWidth="1"/>
    <col min="2566" max="2566" width="27.85546875" customWidth="1"/>
    <col min="2567" max="2567" width="17.5703125" customWidth="1"/>
    <col min="2817" max="2817" width="9.5703125" customWidth="1"/>
    <col min="2818" max="2818" width="21.85546875" customWidth="1"/>
    <col min="2819" max="2819" width="17.85546875" customWidth="1"/>
    <col min="2820" max="2820" width="13.5703125" customWidth="1"/>
    <col min="2821" max="2821" width="12.28515625" customWidth="1"/>
    <col min="2822" max="2822" width="27.85546875" customWidth="1"/>
    <col min="2823" max="2823" width="17.5703125" customWidth="1"/>
    <col min="3073" max="3073" width="9.5703125" customWidth="1"/>
    <col min="3074" max="3074" width="21.85546875" customWidth="1"/>
    <col min="3075" max="3075" width="17.85546875" customWidth="1"/>
    <col min="3076" max="3076" width="13.5703125" customWidth="1"/>
    <col min="3077" max="3077" width="12.28515625" customWidth="1"/>
    <col min="3078" max="3078" width="27.85546875" customWidth="1"/>
    <col min="3079" max="3079" width="17.5703125" customWidth="1"/>
    <col min="3329" max="3329" width="9.5703125" customWidth="1"/>
    <col min="3330" max="3330" width="21.85546875" customWidth="1"/>
    <col min="3331" max="3331" width="17.85546875" customWidth="1"/>
    <col min="3332" max="3332" width="13.5703125" customWidth="1"/>
    <col min="3333" max="3333" width="12.28515625" customWidth="1"/>
    <col min="3334" max="3334" width="27.85546875" customWidth="1"/>
    <col min="3335" max="3335" width="17.5703125" customWidth="1"/>
    <col min="3585" max="3585" width="9.5703125" customWidth="1"/>
    <col min="3586" max="3586" width="21.85546875" customWidth="1"/>
    <col min="3587" max="3587" width="17.85546875" customWidth="1"/>
    <col min="3588" max="3588" width="13.5703125" customWidth="1"/>
    <col min="3589" max="3589" width="12.28515625" customWidth="1"/>
    <col min="3590" max="3590" width="27.85546875" customWidth="1"/>
    <col min="3591" max="3591" width="17.5703125" customWidth="1"/>
    <col min="3841" max="3841" width="9.5703125" customWidth="1"/>
    <col min="3842" max="3842" width="21.85546875" customWidth="1"/>
    <col min="3843" max="3843" width="17.85546875" customWidth="1"/>
    <col min="3844" max="3844" width="13.5703125" customWidth="1"/>
    <col min="3845" max="3845" width="12.28515625" customWidth="1"/>
    <col min="3846" max="3846" width="27.85546875" customWidth="1"/>
    <col min="3847" max="3847" width="17.5703125" customWidth="1"/>
    <col min="4097" max="4097" width="9.5703125" customWidth="1"/>
    <col min="4098" max="4098" width="21.85546875" customWidth="1"/>
    <col min="4099" max="4099" width="17.85546875" customWidth="1"/>
    <col min="4100" max="4100" width="13.5703125" customWidth="1"/>
    <col min="4101" max="4101" width="12.28515625" customWidth="1"/>
    <col min="4102" max="4102" width="27.85546875" customWidth="1"/>
    <col min="4103" max="4103" width="17.5703125" customWidth="1"/>
    <col min="4353" max="4353" width="9.5703125" customWidth="1"/>
    <col min="4354" max="4354" width="21.85546875" customWidth="1"/>
    <col min="4355" max="4355" width="17.85546875" customWidth="1"/>
    <col min="4356" max="4356" width="13.5703125" customWidth="1"/>
    <col min="4357" max="4357" width="12.28515625" customWidth="1"/>
    <col min="4358" max="4358" width="27.85546875" customWidth="1"/>
    <col min="4359" max="4359" width="17.5703125" customWidth="1"/>
    <col min="4609" max="4609" width="9.5703125" customWidth="1"/>
    <col min="4610" max="4610" width="21.85546875" customWidth="1"/>
    <col min="4611" max="4611" width="17.85546875" customWidth="1"/>
    <col min="4612" max="4612" width="13.5703125" customWidth="1"/>
    <col min="4613" max="4613" width="12.28515625" customWidth="1"/>
    <col min="4614" max="4614" width="27.85546875" customWidth="1"/>
    <col min="4615" max="4615" width="17.5703125" customWidth="1"/>
    <col min="4865" max="4865" width="9.5703125" customWidth="1"/>
    <col min="4866" max="4866" width="21.85546875" customWidth="1"/>
    <col min="4867" max="4867" width="17.85546875" customWidth="1"/>
    <col min="4868" max="4868" width="13.5703125" customWidth="1"/>
    <col min="4869" max="4869" width="12.28515625" customWidth="1"/>
    <col min="4870" max="4870" width="27.85546875" customWidth="1"/>
    <col min="4871" max="4871" width="17.5703125" customWidth="1"/>
    <col min="5121" max="5121" width="9.5703125" customWidth="1"/>
    <col min="5122" max="5122" width="21.85546875" customWidth="1"/>
    <col min="5123" max="5123" width="17.85546875" customWidth="1"/>
    <col min="5124" max="5124" width="13.5703125" customWidth="1"/>
    <col min="5125" max="5125" width="12.28515625" customWidth="1"/>
    <col min="5126" max="5126" width="27.85546875" customWidth="1"/>
    <col min="5127" max="5127" width="17.5703125" customWidth="1"/>
    <col min="5377" max="5377" width="9.5703125" customWidth="1"/>
    <col min="5378" max="5378" width="21.85546875" customWidth="1"/>
    <col min="5379" max="5379" width="17.85546875" customWidth="1"/>
    <col min="5380" max="5380" width="13.5703125" customWidth="1"/>
    <col min="5381" max="5381" width="12.28515625" customWidth="1"/>
    <col min="5382" max="5382" width="27.85546875" customWidth="1"/>
    <col min="5383" max="5383" width="17.5703125" customWidth="1"/>
    <col min="5633" max="5633" width="9.5703125" customWidth="1"/>
    <col min="5634" max="5634" width="21.85546875" customWidth="1"/>
    <col min="5635" max="5635" width="17.85546875" customWidth="1"/>
    <col min="5636" max="5636" width="13.5703125" customWidth="1"/>
    <col min="5637" max="5637" width="12.28515625" customWidth="1"/>
    <col min="5638" max="5638" width="27.85546875" customWidth="1"/>
    <col min="5639" max="5639" width="17.5703125" customWidth="1"/>
    <col min="5889" max="5889" width="9.5703125" customWidth="1"/>
    <col min="5890" max="5890" width="21.85546875" customWidth="1"/>
    <col min="5891" max="5891" width="17.85546875" customWidth="1"/>
    <col min="5892" max="5892" width="13.5703125" customWidth="1"/>
    <col min="5893" max="5893" width="12.28515625" customWidth="1"/>
    <col min="5894" max="5894" width="27.85546875" customWidth="1"/>
    <col min="5895" max="5895" width="17.5703125" customWidth="1"/>
    <col min="6145" max="6145" width="9.5703125" customWidth="1"/>
    <col min="6146" max="6146" width="21.85546875" customWidth="1"/>
    <col min="6147" max="6147" width="17.85546875" customWidth="1"/>
    <col min="6148" max="6148" width="13.5703125" customWidth="1"/>
    <col min="6149" max="6149" width="12.28515625" customWidth="1"/>
    <col min="6150" max="6150" width="27.85546875" customWidth="1"/>
    <col min="6151" max="6151" width="17.5703125" customWidth="1"/>
    <col min="6401" max="6401" width="9.5703125" customWidth="1"/>
    <col min="6402" max="6402" width="21.85546875" customWidth="1"/>
    <col min="6403" max="6403" width="17.85546875" customWidth="1"/>
    <col min="6404" max="6404" width="13.5703125" customWidth="1"/>
    <col min="6405" max="6405" width="12.28515625" customWidth="1"/>
    <col min="6406" max="6406" width="27.85546875" customWidth="1"/>
    <col min="6407" max="6407" width="17.5703125" customWidth="1"/>
    <col min="6657" max="6657" width="9.5703125" customWidth="1"/>
    <col min="6658" max="6658" width="21.85546875" customWidth="1"/>
    <col min="6659" max="6659" width="17.85546875" customWidth="1"/>
    <col min="6660" max="6660" width="13.5703125" customWidth="1"/>
    <col min="6661" max="6661" width="12.28515625" customWidth="1"/>
    <col min="6662" max="6662" width="27.85546875" customWidth="1"/>
    <col min="6663" max="6663" width="17.5703125" customWidth="1"/>
    <col min="6913" max="6913" width="9.5703125" customWidth="1"/>
    <col min="6914" max="6914" width="21.85546875" customWidth="1"/>
    <col min="6915" max="6915" width="17.85546875" customWidth="1"/>
    <col min="6916" max="6916" width="13.5703125" customWidth="1"/>
    <col min="6917" max="6917" width="12.28515625" customWidth="1"/>
    <col min="6918" max="6918" width="27.85546875" customWidth="1"/>
    <col min="6919" max="6919" width="17.5703125" customWidth="1"/>
    <col min="7169" max="7169" width="9.5703125" customWidth="1"/>
    <col min="7170" max="7170" width="21.85546875" customWidth="1"/>
    <col min="7171" max="7171" width="17.85546875" customWidth="1"/>
    <col min="7172" max="7172" width="13.5703125" customWidth="1"/>
    <col min="7173" max="7173" width="12.28515625" customWidth="1"/>
    <col min="7174" max="7174" width="27.85546875" customWidth="1"/>
    <col min="7175" max="7175" width="17.5703125" customWidth="1"/>
    <col min="7425" max="7425" width="9.5703125" customWidth="1"/>
    <col min="7426" max="7426" width="21.85546875" customWidth="1"/>
    <col min="7427" max="7427" width="17.85546875" customWidth="1"/>
    <col min="7428" max="7428" width="13.5703125" customWidth="1"/>
    <col min="7429" max="7429" width="12.28515625" customWidth="1"/>
    <col min="7430" max="7430" width="27.85546875" customWidth="1"/>
    <col min="7431" max="7431" width="17.5703125" customWidth="1"/>
    <col min="7681" max="7681" width="9.5703125" customWidth="1"/>
    <col min="7682" max="7682" width="21.85546875" customWidth="1"/>
    <col min="7683" max="7683" width="17.85546875" customWidth="1"/>
    <col min="7684" max="7684" width="13.5703125" customWidth="1"/>
    <col min="7685" max="7685" width="12.28515625" customWidth="1"/>
    <col min="7686" max="7686" width="27.85546875" customWidth="1"/>
    <col min="7687" max="7687" width="17.5703125" customWidth="1"/>
    <col min="7937" max="7937" width="9.5703125" customWidth="1"/>
    <col min="7938" max="7938" width="21.85546875" customWidth="1"/>
    <col min="7939" max="7939" width="17.85546875" customWidth="1"/>
    <col min="7940" max="7940" width="13.5703125" customWidth="1"/>
    <col min="7941" max="7941" width="12.28515625" customWidth="1"/>
    <col min="7942" max="7942" width="27.85546875" customWidth="1"/>
    <col min="7943" max="7943" width="17.5703125" customWidth="1"/>
    <col min="8193" max="8193" width="9.5703125" customWidth="1"/>
    <col min="8194" max="8194" width="21.85546875" customWidth="1"/>
    <col min="8195" max="8195" width="17.85546875" customWidth="1"/>
    <col min="8196" max="8196" width="13.5703125" customWidth="1"/>
    <col min="8197" max="8197" width="12.28515625" customWidth="1"/>
    <col min="8198" max="8198" width="27.85546875" customWidth="1"/>
    <col min="8199" max="8199" width="17.5703125" customWidth="1"/>
    <col min="8449" max="8449" width="9.5703125" customWidth="1"/>
    <col min="8450" max="8450" width="21.85546875" customWidth="1"/>
    <col min="8451" max="8451" width="17.85546875" customWidth="1"/>
    <col min="8452" max="8452" width="13.5703125" customWidth="1"/>
    <col min="8453" max="8453" width="12.28515625" customWidth="1"/>
    <col min="8454" max="8454" width="27.85546875" customWidth="1"/>
    <col min="8455" max="8455" width="17.5703125" customWidth="1"/>
    <col min="8705" max="8705" width="9.5703125" customWidth="1"/>
    <col min="8706" max="8706" width="21.85546875" customWidth="1"/>
    <col min="8707" max="8707" width="17.85546875" customWidth="1"/>
    <col min="8708" max="8708" width="13.5703125" customWidth="1"/>
    <col min="8709" max="8709" width="12.28515625" customWidth="1"/>
    <col min="8710" max="8710" width="27.85546875" customWidth="1"/>
    <col min="8711" max="8711" width="17.5703125" customWidth="1"/>
    <col min="8961" max="8961" width="9.5703125" customWidth="1"/>
    <col min="8962" max="8962" width="21.85546875" customWidth="1"/>
    <col min="8963" max="8963" width="17.85546875" customWidth="1"/>
    <col min="8964" max="8964" width="13.5703125" customWidth="1"/>
    <col min="8965" max="8965" width="12.28515625" customWidth="1"/>
    <col min="8966" max="8966" width="27.85546875" customWidth="1"/>
    <col min="8967" max="8967" width="17.5703125" customWidth="1"/>
    <col min="9217" max="9217" width="9.5703125" customWidth="1"/>
    <col min="9218" max="9218" width="21.85546875" customWidth="1"/>
    <col min="9219" max="9219" width="17.85546875" customWidth="1"/>
    <col min="9220" max="9220" width="13.5703125" customWidth="1"/>
    <col min="9221" max="9221" width="12.28515625" customWidth="1"/>
    <col min="9222" max="9222" width="27.85546875" customWidth="1"/>
    <col min="9223" max="9223" width="17.5703125" customWidth="1"/>
    <col min="9473" max="9473" width="9.5703125" customWidth="1"/>
    <col min="9474" max="9474" width="21.85546875" customWidth="1"/>
    <col min="9475" max="9475" width="17.85546875" customWidth="1"/>
    <col min="9476" max="9476" width="13.5703125" customWidth="1"/>
    <col min="9477" max="9477" width="12.28515625" customWidth="1"/>
    <col min="9478" max="9478" width="27.85546875" customWidth="1"/>
    <col min="9479" max="9479" width="17.5703125" customWidth="1"/>
    <col min="9729" max="9729" width="9.5703125" customWidth="1"/>
    <col min="9730" max="9730" width="21.85546875" customWidth="1"/>
    <col min="9731" max="9731" width="17.85546875" customWidth="1"/>
    <col min="9732" max="9732" width="13.5703125" customWidth="1"/>
    <col min="9733" max="9733" width="12.28515625" customWidth="1"/>
    <col min="9734" max="9734" width="27.85546875" customWidth="1"/>
    <col min="9735" max="9735" width="17.5703125" customWidth="1"/>
    <col min="9985" max="9985" width="9.5703125" customWidth="1"/>
    <col min="9986" max="9986" width="21.85546875" customWidth="1"/>
    <col min="9987" max="9987" width="17.85546875" customWidth="1"/>
    <col min="9988" max="9988" width="13.5703125" customWidth="1"/>
    <col min="9989" max="9989" width="12.28515625" customWidth="1"/>
    <col min="9990" max="9990" width="27.85546875" customWidth="1"/>
    <col min="9991" max="9991" width="17.5703125" customWidth="1"/>
    <col min="10241" max="10241" width="9.5703125" customWidth="1"/>
    <col min="10242" max="10242" width="21.85546875" customWidth="1"/>
    <col min="10243" max="10243" width="17.85546875" customWidth="1"/>
    <col min="10244" max="10244" width="13.5703125" customWidth="1"/>
    <col min="10245" max="10245" width="12.28515625" customWidth="1"/>
    <col min="10246" max="10246" width="27.85546875" customWidth="1"/>
    <col min="10247" max="10247" width="17.5703125" customWidth="1"/>
    <col min="10497" max="10497" width="9.5703125" customWidth="1"/>
    <col min="10498" max="10498" width="21.85546875" customWidth="1"/>
    <col min="10499" max="10499" width="17.85546875" customWidth="1"/>
    <col min="10500" max="10500" width="13.5703125" customWidth="1"/>
    <col min="10501" max="10501" width="12.28515625" customWidth="1"/>
    <col min="10502" max="10502" width="27.85546875" customWidth="1"/>
    <col min="10503" max="10503" width="17.5703125" customWidth="1"/>
    <col min="10753" max="10753" width="9.5703125" customWidth="1"/>
    <col min="10754" max="10754" width="21.85546875" customWidth="1"/>
    <col min="10755" max="10755" width="17.85546875" customWidth="1"/>
    <col min="10756" max="10756" width="13.5703125" customWidth="1"/>
    <col min="10757" max="10757" width="12.28515625" customWidth="1"/>
    <col min="10758" max="10758" width="27.85546875" customWidth="1"/>
    <col min="10759" max="10759" width="17.5703125" customWidth="1"/>
    <col min="11009" max="11009" width="9.5703125" customWidth="1"/>
    <col min="11010" max="11010" width="21.85546875" customWidth="1"/>
    <col min="11011" max="11011" width="17.85546875" customWidth="1"/>
    <col min="11012" max="11012" width="13.5703125" customWidth="1"/>
    <col min="11013" max="11013" width="12.28515625" customWidth="1"/>
    <col min="11014" max="11014" width="27.85546875" customWidth="1"/>
    <col min="11015" max="11015" width="17.5703125" customWidth="1"/>
    <col min="11265" max="11265" width="9.5703125" customWidth="1"/>
    <col min="11266" max="11266" width="21.85546875" customWidth="1"/>
    <col min="11267" max="11267" width="17.85546875" customWidth="1"/>
    <col min="11268" max="11268" width="13.5703125" customWidth="1"/>
    <col min="11269" max="11269" width="12.28515625" customWidth="1"/>
    <col min="11270" max="11270" width="27.85546875" customWidth="1"/>
    <col min="11271" max="11271" width="17.5703125" customWidth="1"/>
    <col min="11521" max="11521" width="9.5703125" customWidth="1"/>
    <col min="11522" max="11522" width="21.85546875" customWidth="1"/>
    <col min="11523" max="11523" width="17.85546875" customWidth="1"/>
    <col min="11524" max="11524" width="13.5703125" customWidth="1"/>
    <col min="11525" max="11525" width="12.28515625" customWidth="1"/>
    <col min="11526" max="11526" width="27.85546875" customWidth="1"/>
    <col min="11527" max="11527" width="17.5703125" customWidth="1"/>
    <col min="11777" max="11777" width="9.5703125" customWidth="1"/>
    <col min="11778" max="11778" width="21.85546875" customWidth="1"/>
    <col min="11779" max="11779" width="17.85546875" customWidth="1"/>
    <col min="11780" max="11780" width="13.5703125" customWidth="1"/>
    <col min="11781" max="11781" width="12.28515625" customWidth="1"/>
    <col min="11782" max="11782" width="27.85546875" customWidth="1"/>
    <col min="11783" max="11783" width="17.5703125" customWidth="1"/>
    <col min="12033" max="12033" width="9.5703125" customWidth="1"/>
    <col min="12034" max="12034" width="21.85546875" customWidth="1"/>
    <col min="12035" max="12035" width="17.85546875" customWidth="1"/>
    <col min="12036" max="12036" width="13.5703125" customWidth="1"/>
    <col min="12037" max="12037" width="12.28515625" customWidth="1"/>
    <col min="12038" max="12038" width="27.85546875" customWidth="1"/>
    <col min="12039" max="12039" width="17.5703125" customWidth="1"/>
    <col min="12289" max="12289" width="9.5703125" customWidth="1"/>
    <col min="12290" max="12290" width="21.85546875" customWidth="1"/>
    <col min="12291" max="12291" width="17.85546875" customWidth="1"/>
    <col min="12292" max="12292" width="13.5703125" customWidth="1"/>
    <col min="12293" max="12293" width="12.28515625" customWidth="1"/>
    <col min="12294" max="12294" width="27.85546875" customWidth="1"/>
    <col min="12295" max="12295" width="17.5703125" customWidth="1"/>
    <col min="12545" max="12545" width="9.5703125" customWidth="1"/>
    <col min="12546" max="12546" width="21.85546875" customWidth="1"/>
    <col min="12547" max="12547" width="17.85546875" customWidth="1"/>
    <col min="12548" max="12548" width="13.5703125" customWidth="1"/>
    <col min="12549" max="12549" width="12.28515625" customWidth="1"/>
    <col min="12550" max="12550" width="27.85546875" customWidth="1"/>
    <col min="12551" max="12551" width="17.5703125" customWidth="1"/>
    <col min="12801" max="12801" width="9.5703125" customWidth="1"/>
    <col min="12802" max="12802" width="21.85546875" customWidth="1"/>
    <col min="12803" max="12803" width="17.85546875" customWidth="1"/>
    <col min="12804" max="12804" width="13.5703125" customWidth="1"/>
    <col min="12805" max="12805" width="12.28515625" customWidth="1"/>
    <col min="12806" max="12806" width="27.85546875" customWidth="1"/>
    <col min="12807" max="12807" width="17.5703125" customWidth="1"/>
    <col min="13057" max="13057" width="9.5703125" customWidth="1"/>
    <col min="13058" max="13058" width="21.85546875" customWidth="1"/>
    <col min="13059" max="13059" width="17.85546875" customWidth="1"/>
    <col min="13060" max="13060" width="13.5703125" customWidth="1"/>
    <col min="13061" max="13061" width="12.28515625" customWidth="1"/>
    <col min="13062" max="13062" width="27.85546875" customWidth="1"/>
    <col min="13063" max="13063" width="17.5703125" customWidth="1"/>
    <col min="13313" max="13313" width="9.5703125" customWidth="1"/>
    <col min="13314" max="13314" width="21.85546875" customWidth="1"/>
    <col min="13315" max="13315" width="17.85546875" customWidth="1"/>
    <col min="13316" max="13316" width="13.5703125" customWidth="1"/>
    <col min="13317" max="13317" width="12.28515625" customWidth="1"/>
    <col min="13318" max="13318" width="27.85546875" customWidth="1"/>
    <col min="13319" max="13319" width="17.5703125" customWidth="1"/>
    <col min="13569" max="13569" width="9.5703125" customWidth="1"/>
    <col min="13570" max="13570" width="21.85546875" customWidth="1"/>
    <col min="13571" max="13571" width="17.85546875" customWidth="1"/>
    <col min="13572" max="13572" width="13.5703125" customWidth="1"/>
    <col min="13573" max="13573" width="12.28515625" customWidth="1"/>
    <col min="13574" max="13574" width="27.85546875" customWidth="1"/>
    <col min="13575" max="13575" width="17.5703125" customWidth="1"/>
    <col min="13825" max="13825" width="9.5703125" customWidth="1"/>
    <col min="13826" max="13826" width="21.85546875" customWidth="1"/>
    <col min="13827" max="13827" width="17.85546875" customWidth="1"/>
    <col min="13828" max="13828" width="13.5703125" customWidth="1"/>
    <col min="13829" max="13829" width="12.28515625" customWidth="1"/>
    <col min="13830" max="13830" width="27.85546875" customWidth="1"/>
    <col min="13831" max="13831" width="17.5703125" customWidth="1"/>
    <col min="14081" max="14081" width="9.5703125" customWidth="1"/>
    <col min="14082" max="14082" width="21.85546875" customWidth="1"/>
    <col min="14083" max="14083" width="17.85546875" customWidth="1"/>
    <col min="14084" max="14084" width="13.5703125" customWidth="1"/>
    <col min="14085" max="14085" width="12.28515625" customWidth="1"/>
    <col min="14086" max="14086" width="27.85546875" customWidth="1"/>
    <col min="14087" max="14087" width="17.5703125" customWidth="1"/>
    <col min="14337" max="14337" width="9.5703125" customWidth="1"/>
    <col min="14338" max="14338" width="21.85546875" customWidth="1"/>
    <col min="14339" max="14339" width="17.85546875" customWidth="1"/>
    <col min="14340" max="14340" width="13.5703125" customWidth="1"/>
    <col min="14341" max="14341" width="12.28515625" customWidth="1"/>
    <col min="14342" max="14342" width="27.85546875" customWidth="1"/>
    <col min="14343" max="14343" width="17.5703125" customWidth="1"/>
    <col min="14593" max="14593" width="9.5703125" customWidth="1"/>
    <col min="14594" max="14594" width="21.85546875" customWidth="1"/>
    <col min="14595" max="14595" width="17.85546875" customWidth="1"/>
    <col min="14596" max="14596" width="13.5703125" customWidth="1"/>
    <col min="14597" max="14597" width="12.28515625" customWidth="1"/>
    <col min="14598" max="14598" width="27.85546875" customWidth="1"/>
    <col min="14599" max="14599" width="17.5703125" customWidth="1"/>
    <col min="14849" max="14849" width="9.5703125" customWidth="1"/>
    <col min="14850" max="14850" width="21.85546875" customWidth="1"/>
    <col min="14851" max="14851" width="17.85546875" customWidth="1"/>
    <col min="14852" max="14852" width="13.5703125" customWidth="1"/>
    <col min="14853" max="14853" width="12.28515625" customWidth="1"/>
    <col min="14854" max="14854" width="27.85546875" customWidth="1"/>
    <col min="14855" max="14855" width="17.5703125" customWidth="1"/>
    <col min="15105" max="15105" width="9.5703125" customWidth="1"/>
    <col min="15106" max="15106" width="21.85546875" customWidth="1"/>
    <col min="15107" max="15107" width="17.85546875" customWidth="1"/>
    <col min="15108" max="15108" width="13.5703125" customWidth="1"/>
    <col min="15109" max="15109" width="12.28515625" customWidth="1"/>
    <col min="15110" max="15110" width="27.85546875" customWidth="1"/>
    <col min="15111" max="15111" width="17.5703125" customWidth="1"/>
    <col min="15361" max="15361" width="9.5703125" customWidth="1"/>
    <col min="15362" max="15362" width="21.85546875" customWidth="1"/>
    <col min="15363" max="15363" width="17.85546875" customWidth="1"/>
    <col min="15364" max="15364" width="13.5703125" customWidth="1"/>
    <col min="15365" max="15365" width="12.28515625" customWidth="1"/>
    <col min="15366" max="15366" width="27.85546875" customWidth="1"/>
    <col min="15367" max="15367" width="17.5703125" customWidth="1"/>
    <col min="15617" max="15617" width="9.5703125" customWidth="1"/>
    <col min="15618" max="15618" width="21.85546875" customWidth="1"/>
    <col min="15619" max="15619" width="17.85546875" customWidth="1"/>
    <col min="15620" max="15620" width="13.5703125" customWidth="1"/>
    <col min="15621" max="15621" width="12.28515625" customWidth="1"/>
    <col min="15622" max="15622" width="27.85546875" customWidth="1"/>
    <col min="15623" max="15623" width="17.5703125" customWidth="1"/>
    <col min="15873" max="15873" width="9.5703125" customWidth="1"/>
    <col min="15874" max="15874" width="21.85546875" customWidth="1"/>
    <col min="15875" max="15875" width="17.85546875" customWidth="1"/>
    <col min="15876" max="15876" width="13.5703125" customWidth="1"/>
    <col min="15877" max="15877" width="12.28515625" customWidth="1"/>
    <col min="15878" max="15878" width="27.85546875" customWidth="1"/>
    <col min="15879" max="15879" width="17.5703125" customWidth="1"/>
    <col min="16129" max="16129" width="9.5703125" customWidth="1"/>
    <col min="16130" max="16130" width="21.85546875" customWidth="1"/>
    <col min="16131" max="16131" width="17.85546875" customWidth="1"/>
    <col min="16132" max="16132" width="13.5703125" customWidth="1"/>
    <col min="16133" max="16133" width="12.28515625" customWidth="1"/>
    <col min="16134" max="16134" width="27.85546875" customWidth="1"/>
    <col min="16135" max="16135" width="17.5703125" customWidth="1"/>
  </cols>
  <sheetData>
    <row r="1" spans="1:6">
      <c r="F1" s="64" t="s">
        <v>209</v>
      </c>
    </row>
    <row r="2" spans="1:6">
      <c r="A2" s="274" t="s">
        <v>203</v>
      </c>
      <c r="B2" s="274"/>
      <c r="C2" s="274"/>
      <c r="D2" s="274"/>
      <c r="E2" s="274"/>
      <c r="F2" s="274"/>
    </row>
    <row r="3" spans="1:6">
      <c r="A3" s="274" t="s">
        <v>204</v>
      </c>
      <c r="B3" s="274"/>
      <c r="C3" s="274"/>
      <c r="D3" s="274"/>
      <c r="E3" s="274"/>
      <c r="F3" s="274"/>
    </row>
    <row r="4" spans="1:6">
      <c r="A4" s="399" t="s">
        <v>205</v>
      </c>
      <c r="B4" s="399"/>
      <c r="C4" s="399"/>
      <c r="D4" s="399"/>
      <c r="E4" s="399"/>
      <c r="F4" s="399"/>
    </row>
    <row r="5" spans="1:6" ht="15.75" thickBot="1"/>
    <row r="6" spans="1:6" ht="32.25" customHeight="1" thickBot="1">
      <c r="A6" s="283" t="s">
        <v>28</v>
      </c>
      <c r="B6" s="284"/>
      <c r="C6" s="285"/>
      <c r="D6" s="446" t="s">
        <v>27</v>
      </c>
      <c r="E6" s="447"/>
      <c r="F6" s="448"/>
    </row>
    <row r="7" spans="1:6" ht="15.75" thickBot="1">
      <c r="A7" s="283" t="s">
        <v>26</v>
      </c>
      <c r="B7" s="284"/>
      <c r="C7" s="285"/>
      <c r="D7" s="280" t="s">
        <v>25</v>
      </c>
      <c r="E7" s="281"/>
      <c r="F7" s="282"/>
    </row>
    <row r="8" spans="1:6" ht="15.75" thickBot="1">
      <c r="A8" s="283" t="s">
        <v>24</v>
      </c>
      <c r="B8" s="284"/>
      <c r="C8" s="285"/>
      <c r="D8" s="280" t="s">
        <v>40</v>
      </c>
      <c r="E8" s="281"/>
      <c r="F8" s="282"/>
    </row>
    <row r="9" spans="1:6" ht="36" customHeight="1" thickBot="1">
      <c r="A9" s="255" t="s">
        <v>206</v>
      </c>
      <c r="B9" s="256"/>
      <c r="C9" s="256"/>
      <c r="D9" s="256"/>
      <c r="E9" s="256"/>
      <c r="F9" s="257"/>
    </row>
    <row r="10" spans="1:6" ht="15.75" thickBot="1">
      <c r="A10" s="317" t="s">
        <v>207</v>
      </c>
      <c r="B10" s="275"/>
      <c r="C10" s="275"/>
      <c r="D10" s="275"/>
      <c r="E10" s="275"/>
      <c r="F10" s="276"/>
    </row>
    <row r="11" spans="1:6" ht="15.75" thickBot="1">
      <c r="A11" s="400" t="s">
        <v>208</v>
      </c>
      <c r="B11" s="444"/>
      <c r="C11" s="444"/>
      <c r="D11" s="444"/>
      <c r="E11" s="444"/>
      <c r="F11" s="401"/>
    </row>
    <row r="13" spans="1:6">
      <c r="A13" s="445" t="s">
        <v>412</v>
      </c>
      <c r="B13" s="445"/>
      <c r="C13" s="445"/>
      <c r="D13" s="445"/>
      <c r="E13" s="445"/>
      <c r="F13" s="445"/>
    </row>
    <row r="14" spans="1:6">
      <c r="A14" s="436" t="s">
        <v>418</v>
      </c>
      <c r="B14" s="436"/>
      <c r="C14" s="436"/>
      <c r="D14" s="436"/>
      <c r="E14" s="436"/>
      <c r="F14" s="436"/>
    </row>
    <row r="15" spans="1:6">
      <c r="A15" s="242"/>
      <c r="B15" s="242"/>
      <c r="C15" s="242"/>
      <c r="D15" s="242"/>
      <c r="E15" s="242"/>
      <c r="F15" s="242"/>
    </row>
    <row r="16" spans="1:6">
      <c r="A16" s="437" t="s">
        <v>207</v>
      </c>
      <c r="B16" s="437"/>
      <c r="C16" s="437"/>
      <c r="D16" s="437"/>
      <c r="E16" s="437"/>
      <c r="F16" s="437"/>
    </row>
    <row r="17" spans="1:7">
      <c r="A17" s="243"/>
      <c r="B17" s="243"/>
      <c r="C17" s="243"/>
      <c r="D17" s="243"/>
      <c r="E17" s="243"/>
      <c r="F17" s="243"/>
    </row>
    <row r="18" spans="1:7">
      <c r="A18" s="438" t="s">
        <v>416</v>
      </c>
      <c r="B18" s="439"/>
      <c r="C18" s="439"/>
      <c r="D18" s="439"/>
      <c r="E18" s="439"/>
      <c r="F18" s="439"/>
      <c r="G18" s="440"/>
    </row>
    <row r="19" spans="1:7">
      <c r="A19" s="441" t="s">
        <v>417</v>
      </c>
      <c r="B19" s="442"/>
      <c r="C19" s="442"/>
      <c r="D19" s="442"/>
      <c r="E19" s="442"/>
      <c r="F19" s="442"/>
      <c r="G19" s="443"/>
    </row>
    <row r="20" spans="1:7" ht="15.75" thickBot="1">
      <c r="A20" s="244"/>
      <c r="B20" s="244"/>
      <c r="C20" s="244"/>
      <c r="D20" s="244"/>
      <c r="E20" s="244"/>
      <c r="F20" s="244"/>
    </row>
    <row r="21" spans="1:7" ht="30.75" thickBot="1">
      <c r="A21" s="238" t="s">
        <v>391</v>
      </c>
      <c r="B21" s="12" t="s">
        <v>392</v>
      </c>
      <c r="C21" s="240" t="s">
        <v>393</v>
      </c>
      <c r="D21" s="16" t="s">
        <v>394</v>
      </c>
      <c r="E21" s="239" t="s">
        <v>395</v>
      </c>
      <c r="F21" s="16" t="s">
        <v>396</v>
      </c>
      <c r="G21" s="245" t="s">
        <v>413</v>
      </c>
    </row>
    <row r="22" spans="1:7" ht="15.75" thickBot="1">
      <c r="A22" s="248"/>
      <c r="B22" s="248"/>
      <c r="C22" s="248"/>
      <c r="D22" s="249"/>
      <c r="E22" s="248"/>
      <c r="F22" s="248"/>
      <c r="G22" s="246"/>
    </row>
    <row r="23" spans="1:7" ht="30" customHeight="1">
      <c r="A23" s="430">
        <v>1</v>
      </c>
      <c r="B23" s="432" t="s">
        <v>414</v>
      </c>
      <c r="C23" s="246" t="s">
        <v>415</v>
      </c>
      <c r="D23" s="434">
        <v>1584000</v>
      </c>
      <c r="E23" s="432">
        <v>2017</v>
      </c>
      <c r="F23" s="432" t="s">
        <v>420</v>
      </c>
      <c r="G23" s="432" t="s">
        <v>421</v>
      </c>
    </row>
    <row r="24" spans="1:7" ht="29.25" customHeight="1" thickBot="1">
      <c r="A24" s="431"/>
      <c r="B24" s="433"/>
      <c r="C24" s="247" t="s">
        <v>419</v>
      </c>
      <c r="D24" s="435"/>
      <c r="E24" s="433"/>
      <c r="F24" s="433"/>
      <c r="G24" s="433"/>
    </row>
    <row r="25" spans="1:7" ht="75">
      <c r="A25" s="430">
        <v>2</v>
      </c>
      <c r="B25" s="432" t="s">
        <v>422</v>
      </c>
      <c r="C25" s="250" t="s">
        <v>423</v>
      </c>
      <c r="D25" s="434">
        <v>245000</v>
      </c>
      <c r="E25" s="432">
        <v>2018</v>
      </c>
      <c r="F25" s="432" t="s">
        <v>424</v>
      </c>
      <c r="G25" s="432" t="s">
        <v>425</v>
      </c>
    </row>
    <row r="26" spans="1:7" ht="30.75" thickBot="1">
      <c r="A26" s="431"/>
      <c r="B26" s="433"/>
      <c r="C26" s="247" t="s">
        <v>419</v>
      </c>
      <c r="D26" s="435"/>
      <c r="E26" s="433"/>
      <c r="F26" s="433"/>
      <c r="G26" s="433"/>
    </row>
    <row r="27" spans="1:7" ht="45.75" thickBot="1">
      <c r="A27" s="252">
        <v>3</v>
      </c>
      <c r="B27" s="247" t="s">
        <v>426</v>
      </c>
      <c r="C27" s="247" t="s">
        <v>427</v>
      </c>
      <c r="D27" s="251">
        <v>548496</v>
      </c>
      <c r="E27" s="247">
        <v>2017</v>
      </c>
      <c r="F27" s="247" t="s">
        <v>428</v>
      </c>
      <c r="G27" s="247" t="s">
        <v>429</v>
      </c>
    </row>
    <row r="28" spans="1:7" ht="60.75" thickBot="1">
      <c r="A28" s="252">
        <v>4</v>
      </c>
      <c r="B28" s="247" t="s">
        <v>430</v>
      </c>
      <c r="C28" s="247" t="s">
        <v>431</v>
      </c>
      <c r="D28" s="247" t="s">
        <v>432</v>
      </c>
      <c r="E28" s="247">
        <v>2017</v>
      </c>
      <c r="F28" s="247" t="s">
        <v>433</v>
      </c>
      <c r="G28" s="247" t="s">
        <v>434</v>
      </c>
    </row>
    <row r="29" spans="1:7" ht="45.75" thickBot="1">
      <c r="A29" s="252">
        <v>5</v>
      </c>
      <c r="B29" s="247" t="s">
        <v>426</v>
      </c>
      <c r="C29" s="247" t="s">
        <v>435</v>
      </c>
      <c r="D29" s="247" t="s">
        <v>436</v>
      </c>
      <c r="E29" s="247">
        <v>2017</v>
      </c>
      <c r="F29" s="247" t="s">
        <v>437</v>
      </c>
      <c r="G29" s="247" t="s">
        <v>438</v>
      </c>
    </row>
  </sheetData>
  <mergeCells count="29">
    <mergeCell ref="A7:C7"/>
    <mergeCell ref="D7:F7"/>
    <mergeCell ref="A2:F2"/>
    <mergeCell ref="A3:F3"/>
    <mergeCell ref="A4:F4"/>
    <mergeCell ref="A6:C6"/>
    <mergeCell ref="D6:F6"/>
    <mergeCell ref="A14:F14"/>
    <mergeCell ref="A16:F16"/>
    <mergeCell ref="A18:G18"/>
    <mergeCell ref="A19:G19"/>
    <mergeCell ref="A8:C8"/>
    <mergeCell ref="D8:F8"/>
    <mergeCell ref="A9:F9"/>
    <mergeCell ref="A10:F10"/>
    <mergeCell ref="A11:F11"/>
    <mergeCell ref="A13:F13"/>
    <mergeCell ref="G23:G24"/>
    <mergeCell ref="G25:G26"/>
    <mergeCell ref="A23:A24"/>
    <mergeCell ref="B23:B24"/>
    <mergeCell ref="D23:D24"/>
    <mergeCell ref="E23:E24"/>
    <mergeCell ref="F23:F24"/>
    <mergeCell ref="A25:A26"/>
    <mergeCell ref="B25:B26"/>
    <mergeCell ref="D25:D26"/>
    <mergeCell ref="E25:E26"/>
    <mergeCell ref="F25:F26"/>
  </mergeCells>
  <hyperlinks>
    <hyperlink ref="A4" location="Par1409" display="Par1409"/>
    <hyperlink ref="A11" location="Par1426" display="Par1426"/>
    <hyperlink ref="A11:C11" r:id="rId1" display="О корпоративных правилах осуществления закупок (включая использование конкурсов, аукционов) &lt;5&gt;"/>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dimension ref="A1:R22"/>
  <sheetViews>
    <sheetView workbookViewId="0">
      <selection activeCell="E12" sqref="E12:F12"/>
    </sheetView>
  </sheetViews>
  <sheetFormatPr defaultRowHeight="15"/>
  <cols>
    <col min="1" max="1" width="18" customWidth="1"/>
    <col min="2" max="2" width="18.42578125" customWidth="1"/>
    <col min="3" max="3" width="11.140625" customWidth="1"/>
    <col min="8" max="8" width="10.85546875" customWidth="1"/>
  </cols>
  <sheetData>
    <row r="1" spans="1:18">
      <c r="H1" s="64" t="s">
        <v>92</v>
      </c>
    </row>
    <row r="2" spans="1:18">
      <c r="A2" s="274" t="s">
        <v>46</v>
      </c>
      <c r="B2" s="274"/>
      <c r="C2" s="274"/>
      <c r="D2" s="274"/>
      <c r="E2" s="274"/>
      <c r="F2" s="274"/>
      <c r="G2" s="274"/>
      <c r="H2" s="274"/>
    </row>
    <row r="3" spans="1:18">
      <c r="A3" s="274" t="s">
        <v>47</v>
      </c>
      <c r="B3" s="274"/>
      <c r="C3" s="274"/>
      <c r="D3" s="274"/>
      <c r="E3" s="274"/>
      <c r="F3" s="274"/>
      <c r="G3" s="274"/>
      <c r="H3" s="274"/>
    </row>
    <row r="4" spans="1:18">
      <c r="A4" s="304" t="s">
        <v>48</v>
      </c>
      <c r="B4" s="304"/>
      <c r="C4" s="304"/>
      <c r="D4" s="304"/>
      <c r="E4" s="304"/>
      <c r="F4" s="304"/>
      <c r="G4" s="304"/>
      <c r="H4" s="304"/>
    </row>
    <row r="5" spans="1:18" ht="15.75" thickBot="1">
      <c r="A5" s="18"/>
      <c r="B5" s="18"/>
      <c r="C5" s="18"/>
      <c r="D5" s="18"/>
      <c r="E5" s="18"/>
      <c r="F5" s="18"/>
      <c r="G5" s="18"/>
      <c r="H5" s="18"/>
    </row>
    <row r="6" spans="1:18" ht="15.75" thickBot="1">
      <c r="A6" s="286" t="s">
        <v>28</v>
      </c>
      <c r="B6" s="287"/>
      <c r="C6" s="287"/>
      <c r="D6" s="288"/>
      <c r="E6" s="320" t="s">
        <v>27</v>
      </c>
      <c r="F6" s="321"/>
      <c r="G6" s="321"/>
      <c r="H6" s="322"/>
    </row>
    <row r="7" spans="1:18" ht="15.75" thickBot="1">
      <c r="A7" s="286" t="s">
        <v>26</v>
      </c>
      <c r="B7" s="287"/>
      <c r="C7" s="287"/>
      <c r="D7" s="288"/>
      <c r="E7" s="280" t="s">
        <v>25</v>
      </c>
      <c r="F7" s="281"/>
      <c r="G7" s="281"/>
      <c r="H7" s="282"/>
    </row>
    <row r="8" spans="1:18" ht="15.75" thickBot="1">
      <c r="A8" s="286" t="s">
        <v>24</v>
      </c>
      <c r="B8" s="287"/>
      <c r="C8" s="287"/>
      <c r="D8" s="288"/>
      <c r="E8" s="323" t="s">
        <v>40</v>
      </c>
      <c r="F8" s="324"/>
      <c r="G8" s="324"/>
      <c r="H8" s="325"/>
    </row>
    <row r="9" spans="1:18" ht="29.25" customHeight="1" thickBot="1">
      <c r="A9" s="283" t="s">
        <v>239</v>
      </c>
      <c r="B9" s="284"/>
      <c r="C9" s="284"/>
      <c r="D9" s="284"/>
      <c r="E9" s="284"/>
      <c r="F9" s="284"/>
      <c r="G9" s="284"/>
      <c r="H9" s="285"/>
    </row>
    <row r="10" spans="1:18" ht="30" customHeight="1" thickBot="1">
      <c r="A10" s="295" t="s">
        <v>23</v>
      </c>
      <c r="B10" s="296"/>
      <c r="C10" s="296"/>
      <c r="D10" s="297"/>
      <c r="E10" s="258" t="s">
        <v>236</v>
      </c>
      <c r="F10" s="259"/>
      <c r="G10" s="259"/>
      <c r="H10" s="260"/>
    </row>
    <row r="11" spans="1:18" ht="16.5" thickBot="1">
      <c r="A11" s="307" t="s">
        <v>22</v>
      </c>
      <c r="B11" s="308"/>
      <c r="C11" s="308"/>
      <c r="D11" s="309"/>
      <c r="E11" s="258" t="s">
        <v>21</v>
      </c>
      <c r="F11" s="260"/>
      <c r="G11" s="258" t="s">
        <v>20</v>
      </c>
      <c r="H11" s="260"/>
      <c r="L11" s="20"/>
      <c r="M11" s="20"/>
      <c r="N11" s="20"/>
      <c r="O11" s="20"/>
      <c r="P11" s="20"/>
      <c r="Q11" s="20"/>
      <c r="R11" s="21"/>
    </row>
    <row r="12" spans="1:18" ht="15.75" thickBot="1">
      <c r="A12" s="310"/>
      <c r="B12" s="311"/>
      <c r="C12" s="311"/>
      <c r="D12" s="312"/>
      <c r="E12" s="313">
        <v>43094</v>
      </c>
      <c r="F12" s="314"/>
      <c r="G12" s="315" t="s">
        <v>240</v>
      </c>
      <c r="H12" s="316"/>
    </row>
    <row r="13" spans="1:18" ht="63" customHeight="1" thickBot="1">
      <c r="A13" s="286" t="s">
        <v>19</v>
      </c>
      <c r="B13" s="287"/>
      <c r="C13" s="287"/>
      <c r="D13" s="288"/>
      <c r="E13" s="271" t="s">
        <v>242</v>
      </c>
      <c r="F13" s="305"/>
      <c r="G13" s="305"/>
      <c r="H13" s="306"/>
    </row>
    <row r="14" spans="1:18" ht="30.75" customHeight="1" thickBot="1">
      <c r="A14" s="286" t="s">
        <v>41</v>
      </c>
      <c r="B14" s="287"/>
      <c r="C14" s="287"/>
      <c r="D14" s="288"/>
      <c r="E14" s="258" t="s">
        <v>213</v>
      </c>
      <c r="F14" s="259"/>
      <c r="G14" s="259"/>
      <c r="H14" s="260"/>
    </row>
    <row r="15" spans="1:18" ht="15.75" thickBot="1">
      <c r="A15" s="295" t="s">
        <v>56</v>
      </c>
      <c r="B15" s="296"/>
      <c r="C15" s="296"/>
      <c r="D15" s="297"/>
      <c r="E15" s="258" t="s">
        <v>57</v>
      </c>
      <c r="F15" s="259"/>
      <c r="G15" s="259"/>
      <c r="H15" s="260"/>
    </row>
    <row r="16" spans="1:18" ht="15.75" thickBot="1">
      <c r="A16" s="265" t="s">
        <v>237</v>
      </c>
      <c r="B16" s="266"/>
      <c r="C16" s="267"/>
      <c r="D16" s="265" t="s">
        <v>238</v>
      </c>
      <c r="E16" s="266"/>
      <c r="F16" s="266"/>
      <c r="G16" s="266"/>
      <c r="H16" s="267"/>
    </row>
    <row r="17" spans="1:8" ht="15.75" thickBot="1">
      <c r="A17" s="265" t="s">
        <v>42</v>
      </c>
      <c r="B17" s="267"/>
      <c r="C17" s="318" t="s">
        <v>1</v>
      </c>
      <c r="D17" s="265" t="s">
        <v>42</v>
      </c>
      <c r="E17" s="266"/>
      <c r="F17" s="266"/>
      <c r="G17" s="267"/>
      <c r="H17" s="318" t="s">
        <v>1</v>
      </c>
    </row>
    <row r="18" spans="1:8" ht="60.75" thickBot="1">
      <c r="A18" s="2" t="s">
        <v>6</v>
      </c>
      <c r="B18" s="3" t="s">
        <v>43</v>
      </c>
      <c r="C18" s="319"/>
      <c r="D18" s="265" t="s">
        <v>6</v>
      </c>
      <c r="E18" s="267"/>
      <c r="F18" s="265" t="s">
        <v>43</v>
      </c>
      <c r="G18" s="267"/>
      <c r="H18" s="319"/>
    </row>
    <row r="19" spans="1:8" ht="15.75" thickBot="1">
      <c r="A19" s="90" t="s">
        <v>211</v>
      </c>
      <c r="B19" s="94" t="s">
        <v>212</v>
      </c>
      <c r="C19" s="8" t="s">
        <v>0</v>
      </c>
      <c r="D19" s="258" t="s">
        <v>211</v>
      </c>
      <c r="E19" s="260"/>
      <c r="F19" s="258" t="s">
        <v>212</v>
      </c>
      <c r="G19" s="260"/>
      <c r="H19" s="8" t="s">
        <v>0</v>
      </c>
    </row>
    <row r="20" spans="1:8" ht="15.75" thickBot="1">
      <c r="A20" s="19">
        <v>267376.8</v>
      </c>
      <c r="B20" s="86">
        <v>103.6</v>
      </c>
      <c r="C20" s="86">
        <v>0.67659999999999998</v>
      </c>
      <c r="D20" s="317">
        <v>262492.59999999998</v>
      </c>
      <c r="E20" s="276"/>
      <c r="F20" s="317">
        <v>105.6</v>
      </c>
      <c r="G20" s="276"/>
      <c r="H20" s="86">
        <v>0.6583</v>
      </c>
    </row>
    <row r="21" spans="1:8" ht="15.75" thickBot="1">
      <c r="A21" s="307" t="s">
        <v>44</v>
      </c>
      <c r="B21" s="309"/>
      <c r="C21" s="295" t="s">
        <v>45</v>
      </c>
      <c r="D21" s="296"/>
      <c r="E21" s="296"/>
      <c r="F21" s="296"/>
      <c r="G21" s="296"/>
      <c r="H21" s="297"/>
    </row>
    <row r="22" spans="1:8" ht="15.75" thickBot="1">
      <c r="A22" s="310"/>
      <c r="B22" s="312"/>
      <c r="C22" s="295"/>
      <c r="D22" s="296"/>
      <c r="E22" s="296"/>
      <c r="F22" s="296"/>
      <c r="G22" s="296"/>
      <c r="H22" s="297"/>
    </row>
  </sheetData>
  <mergeCells count="38">
    <mergeCell ref="E6:H6"/>
    <mergeCell ref="A7:D7"/>
    <mergeCell ref="E7:H7"/>
    <mergeCell ref="A8:D8"/>
    <mergeCell ref="E8:H8"/>
    <mergeCell ref="A21:B22"/>
    <mergeCell ref="C21:H21"/>
    <mergeCell ref="C22:H22"/>
    <mergeCell ref="A16:C16"/>
    <mergeCell ref="D16:H16"/>
    <mergeCell ref="A17:B17"/>
    <mergeCell ref="C17:C18"/>
    <mergeCell ref="D17:G17"/>
    <mergeCell ref="H17:H18"/>
    <mergeCell ref="D18:E18"/>
    <mergeCell ref="F18:G18"/>
    <mergeCell ref="E15:H15"/>
    <mergeCell ref="D19:E19"/>
    <mergeCell ref="F19:G19"/>
    <mergeCell ref="D20:E20"/>
    <mergeCell ref="F20:G20"/>
    <mergeCell ref="A15:D15"/>
    <mergeCell ref="A2:H2"/>
    <mergeCell ref="A3:H3"/>
    <mergeCell ref="A4:H4"/>
    <mergeCell ref="E14:H14"/>
    <mergeCell ref="E13:H13"/>
    <mergeCell ref="A13:D13"/>
    <mergeCell ref="A14:D14"/>
    <mergeCell ref="A9:H9"/>
    <mergeCell ref="A10:D10"/>
    <mergeCell ref="E10:H10"/>
    <mergeCell ref="A11:D12"/>
    <mergeCell ref="E11:F11"/>
    <mergeCell ref="G11:H11"/>
    <mergeCell ref="E12:F12"/>
    <mergeCell ref="G12:H12"/>
    <mergeCell ref="A6:D6"/>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P548"/>
  <sheetViews>
    <sheetView workbookViewId="0">
      <selection activeCell="F12" sqref="F12"/>
    </sheetView>
  </sheetViews>
  <sheetFormatPr defaultRowHeight="15"/>
  <cols>
    <col min="1" max="1" width="5.5703125" customWidth="1"/>
    <col min="2" max="2" width="64.85546875" bestFit="1" customWidth="1"/>
    <col min="3" max="3" width="16.85546875" customWidth="1"/>
    <col min="4" max="4" width="17" customWidth="1"/>
    <col min="5" max="8" width="15.42578125" customWidth="1"/>
    <col min="9" max="9" width="14.42578125" customWidth="1"/>
    <col min="11" max="11" width="9.85546875" customWidth="1"/>
  </cols>
  <sheetData>
    <row r="1" spans="2:7">
      <c r="D1" s="64" t="s">
        <v>93</v>
      </c>
    </row>
    <row r="2" spans="2:7">
      <c r="B2" s="274" t="s">
        <v>49</v>
      </c>
      <c r="C2" s="274"/>
      <c r="D2" s="274"/>
    </row>
    <row r="3" spans="2:7">
      <c r="B3" s="274" t="s">
        <v>50</v>
      </c>
      <c r="C3" s="274"/>
      <c r="D3" s="274"/>
    </row>
    <row r="4" spans="2:7" ht="15.75" thickBot="1"/>
    <row r="5" spans="2:7" ht="15.75" thickBot="1">
      <c r="B5" s="22" t="s">
        <v>28</v>
      </c>
      <c r="C5" s="320" t="s">
        <v>27</v>
      </c>
      <c r="D5" s="322"/>
    </row>
    <row r="6" spans="2:7" ht="15.75" thickBot="1">
      <c r="B6" s="23" t="s">
        <v>26</v>
      </c>
      <c r="C6" s="280" t="s">
        <v>25</v>
      </c>
      <c r="D6" s="282"/>
    </row>
    <row r="7" spans="2:7" ht="31.5" customHeight="1" thickBot="1">
      <c r="B7" s="26" t="s">
        <v>24</v>
      </c>
      <c r="C7" s="258" t="s">
        <v>40</v>
      </c>
      <c r="D7" s="260"/>
    </row>
    <row r="8" spans="2:7" ht="15.75" thickBot="1">
      <c r="B8" s="265" t="s">
        <v>51</v>
      </c>
      <c r="C8" s="266"/>
      <c r="D8" s="267"/>
    </row>
    <row r="9" spans="2:7" ht="30.75" thickBot="1">
      <c r="B9" s="26" t="s">
        <v>23</v>
      </c>
      <c r="C9" s="258" t="s">
        <v>236</v>
      </c>
      <c r="D9" s="260"/>
    </row>
    <row r="10" spans="2:7" ht="15.75" thickBot="1">
      <c r="B10" s="336" t="s">
        <v>22</v>
      </c>
      <c r="C10" s="3" t="s">
        <v>21</v>
      </c>
      <c r="D10" s="3" t="s">
        <v>20</v>
      </c>
    </row>
    <row r="11" spans="2:7" ht="15.75" thickBot="1">
      <c r="B11" s="337"/>
      <c r="C11" s="28">
        <v>43459</v>
      </c>
      <c r="D11" s="116" t="s">
        <v>248</v>
      </c>
    </row>
    <row r="12" spans="2:7" ht="74.25" customHeight="1" thickBot="1">
      <c r="B12" s="26" t="s">
        <v>19</v>
      </c>
      <c r="C12" s="271" t="s">
        <v>249</v>
      </c>
      <c r="D12" s="306"/>
    </row>
    <row r="13" spans="2:7" ht="15.75" thickBot="1">
      <c r="B13" s="23" t="s">
        <v>55</v>
      </c>
      <c r="C13" s="258" t="s">
        <v>57</v>
      </c>
      <c r="D13" s="260"/>
    </row>
    <row r="14" spans="2:7">
      <c r="B14" s="65"/>
      <c r="C14" s="29"/>
      <c r="D14" s="29"/>
    </row>
    <row r="15" spans="2:7">
      <c r="G15" s="64"/>
    </row>
    <row r="16" spans="2:7">
      <c r="B16" s="124" t="s">
        <v>53</v>
      </c>
      <c r="C16" s="124"/>
      <c r="D16" s="124"/>
      <c r="E16" s="124"/>
      <c r="F16" s="124"/>
      <c r="G16" s="124"/>
    </row>
    <row r="17" spans="1:11">
      <c r="B17" s="124" t="s">
        <v>54</v>
      </c>
      <c r="C17" s="124"/>
      <c r="D17" s="124"/>
      <c r="E17" s="124"/>
      <c r="F17" s="124"/>
      <c r="G17" s="124"/>
    </row>
    <row r="18" spans="1:11" ht="15.75" thickBot="1"/>
    <row r="19" spans="1:11" ht="30" customHeight="1">
      <c r="B19" s="340" t="s">
        <v>252</v>
      </c>
      <c r="C19" s="341"/>
      <c r="D19" s="342"/>
      <c r="E19" s="128"/>
      <c r="F19" s="128"/>
      <c r="G19" s="128"/>
      <c r="H19" s="129"/>
    </row>
    <row r="20" spans="1:11" ht="15.75" thickBot="1">
      <c r="B20" s="343" t="s">
        <v>52</v>
      </c>
      <c r="C20" s="344"/>
      <c r="D20" s="345"/>
      <c r="E20" s="128"/>
      <c r="F20" s="128"/>
      <c r="G20" s="128"/>
      <c r="H20" s="129"/>
    </row>
    <row r="21" spans="1:11" ht="15.75" customHeight="1">
      <c r="A21" s="338" t="s">
        <v>17</v>
      </c>
      <c r="B21" s="338" t="s">
        <v>250</v>
      </c>
      <c r="C21" s="330" t="s">
        <v>251</v>
      </c>
      <c r="D21" s="331"/>
      <c r="E21" s="130"/>
      <c r="F21" s="130"/>
      <c r="G21" s="130"/>
      <c r="H21" s="129"/>
    </row>
    <row r="22" spans="1:11" ht="47.25" customHeight="1" thickBot="1">
      <c r="A22" s="339"/>
      <c r="B22" s="339"/>
      <c r="C22" s="332"/>
      <c r="D22" s="333"/>
      <c r="E22" s="119"/>
      <c r="F22" s="119"/>
      <c r="G22" s="119"/>
      <c r="H22" s="129"/>
    </row>
    <row r="23" spans="1:11" ht="46.5" customHeight="1">
      <c r="A23" s="356">
        <v>1</v>
      </c>
      <c r="B23" s="334" t="s">
        <v>59</v>
      </c>
      <c r="C23" s="330">
        <f>C25+C27</f>
        <v>23563.1</v>
      </c>
      <c r="D23" s="331"/>
      <c r="E23" s="131"/>
      <c r="F23" s="131"/>
      <c r="G23" s="131"/>
      <c r="H23" s="129"/>
    </row>
    <row r="24" spans="1:11" ht="46.5" customHeight="1" thickBot="1">
      <c r="A24" s="357"/>
      <c r="B24" s="335"/>
      <c r="C24" s="332"/>
      <c r="D24" s="333"/>
      <c r="E24" s="131"/>
      <c r="F24" s="131"/>
      <c r="G24" s="131"/>
      <c r="H24" s="129"/>
    </row>
    <row r="25" spans="1:11" ht="17.25" customHeight="1">
      <c r="A25" s="326" t="s">
        <v>32</v>
      </c>
      <c r="B25" s="336" t="s">
        <v>58</v>
      </c>
      <c r="C25" s="330">
        <v>6769.14</v>
      </c>
      <c r="D25" s="331"/>
      <c r="E25" s="131"/>
      <c r="F25" s="131"/>
      <c r="G25" s="131"/>
      <c r="H25" s="129"/>
    </row>
    <row r="26" spans="1:11" ht="15.75" thickBot="1">
      <c r="A26" s="327"/>
      <c r="B26" s="337"/>
      <c r="C26" s="332"/>
      <c r="D26" s="333"/>
      <c r="E26" s="131"/>
      <c r="F26" s="131"/>
      <c r="G26" s="131"/>
      <c r="H26" s="129"/>
    </row>
    <row r="27" spans="1:11">
      <c r="A27" s="328" t="s">
        <v>31</v>
      </c>
      <c r="B27" s="336" t="s">
        <v>58</v>
      </c>
      <c r="C27" s="330">
        <v>16793.96</v>
      </c>
      <c r="D27" s="331"/>
      <c r="E27" s="127"/>
      <c r="F27" s="127"/>
      <c r="G27" s="127"/>
    </row>
    <row r="28" spans="1:11" ht="15.75" thickBot="1">
      <c r="A28" s="329"/>
      <c r="B28" s="337"/>
      <c r="C28" s="332"/>
      <c r="D28" s="333"/>
      <c r="E28" s="127"/>
      <c r="F28" s="127"/>
      <c r="G28" s="127"/>
    </row>
    <row r="29" spans="1:11">
      <c r="A29" s="100"/>
      <c r="B29" s="120"/>
      <c r="C29" s="132"/>
      <c r="D29" s="132"/>
      <c r="E29" s="127"/>
      <c r="F29" s="127"/>
      <c r="G29" s="127"/>
    </row>
    <row r="30" spans="1:11" ht="33" customHeight="1">
      <c r="A30" s="351" t="s">
        <v>263</v>
      </c>
      <c r="B30" s="351"/>
      <c r="C30" s="351"/>
      <c r="D30" s="351"/>
      <c r="E30" s="351"/>
      <c r="F30" s="351"/>
      <c r="G30" s="351"/>
      <c r="H30" s="351"/>
      <c r="I30" s="351"/>
    </row>
    <row r="31" spans="1:11" ht="15.75" thickBot="1">
      <c r="A31" s="133"/>
      <c r="B31" s="117"/>
      <c r="C31" s="117"/>
      <c r="D31" s="126"/>
      <c r="E31" s="126"/>
      <c r="F31" s="126"/>
      <c r="G31" s="126"/>
      <c r="K31" s="216" t="s">
        <v>334</v>
      </c>
    </row>
    <row r="32" spans="1:11" ht="180.75" thickBot="1">
      <c r="A32" s="359"/>
      <c r="B32" s="360"/>
      <c r="C32" s="361"/>
      <c r="D32" s="109" t="s">
        <v>253</v>
      </c>
      <c r="E32" s="109" t="s">
        <v>254</v>
      </c>
      <c r="F32" s="109" t="s">
        <v>253</v>
      </c>
      <c r="G32" s="109" t="s">
        <v>254</v>
      </c>
      <c r="H32" s="109" t="s">
        <v>253</v>
      </c>
      <c r="I32" s="109" t="s">
        <v>254</v>
      </c>
    </row>
    <row r="33" spans="1:9" ht="15.75" thickBot="1">
      <c r="A33" s="138"/>
      <c r="B33" s="266"/>
      <c r="C33" s="267"/>
      <c r="D33" s="265" t="s">
        <v>255</v>
      </c>
      <c r="E33" s="267"/>
      <c r="F33" s="265" t="s">
        <v>256</v>
      </c>
      <c r="G33" s="267"/>
      <c r="H33" s="265" t="s">
        <v>257</v>
      </c>
      <c r="I33" s="267"/>
    </row>
    <row r="34" spans="1:9" ht="15.75" thickBot="1">
      <c r="A34" s="138" t="s">
        <v>61</v>
      </c>
      <c r="B34" s="305" t="s">
        <v>264</v>
      </c>
      <c r="C34" s="305"/>
      <c r="D34" s="305"/>
      <c r="E34" s="305"/>
      <c r="F34" s="305"/>
      <c r="G34" s="305"/>
      <c r="H34" s="305"/>
      <c r="I34" s="306"/>
    </row>
    <row r="35" spans="1:9">
      <c r="A35" s="143" t="s">
        <v>33</v>
      </c>
      <c r="B35" s="365" t="s">
        <v>265</v>
      </c>
      <c r="C35" s="365"/>
      <c r="D35" s="365"/>
      <c r="E35" s="365"/>
      <c r="F35" s="365"/>
      <c r="G35" s="366"/>
    </row>
    <row r="36" spans="1:9">
      <c r="A36" s="136" t="s">
        <v>267</v>
      </c>
      <c r="B36" s="352" t="s">
        <v>269</v>
      </c>
      <c r="C36" s="353"/>
      <c r="D36" s="140">
        <v>1744400</v>
      </c>
      <c r="E36" s="140">
        <v>1690700</v>
      </c>
      <c r="F36" s="140">
        <v>2205400</v>
      </c>
      <c r="G36" s="140">
        <v>2066800</v>
      </c>
    </row>
    <row r="37" spans="1:9" ht="15.75" thickBot="1">
      <c r="A37" s="137" t="s">
        <v>268</v>
      </c>
      <c r="B37" s="354" t="s">
        <v>270</v>
      </c>
      <c r="C37" s="355"/>
      <c r="D37" s="145">
        <v>1633400</v>
      </c>
      <c r="E37" s="145">
        <v>1583200</v>
      </c>
      <c r="F37" s="145">
        <v>2417200</v>
      </c>
      <c r="G37" s="145">
        <v>2201700</v>
      </c>
    </row>
    <row r="38" spans="1:9" ht="15.75" thickBot="1">
      <c r="A38" s="138" t="s">
        <v>62</v>
      </c>
      <c r="B38" s="367" t="s">
        <v>266</v>
      </c>
      <c r="C38" s="368"/>
      <c r="D38" s="368"/>
      <c r="E38" s="368"/>
      <c r="F38" s="368"/>
      <c r="G38" s="368"/>
      <c r="H38" s="368"/>
      <c r="I38" s="369"/>
    </row>
    <row r="39" spans="1:9" ht="17.25">
      <c r="A39" s="147" t="s">
        <v>34</v>
      </c>
      <c r="B39" s="167" t="s">
        <v>272</v>
      </c>
      <c r="C39" s="180"/>
      <c r="D39" s="157">
        <v>3586800</v>
      </c>
      <c r="E39" s="153">
        <v>3155000</v>
      </c>
    </row>
    <row r="40" spans="1:9" ht="17.25">
      <c r="A40" s="148" t="s">
        <v>275</v>
      </c>
      <c r="B40" s="149" t="s">
        <v>273</v>
      </c>
      <c r="C40" s="140"/>
      <c r="D40" s="158">
        <v>4682900</v>
      </c>
      <c r="E40" s="142">
        <v>4280000</v>
      </c>
    </row>
    <row r="41" spans="1:9" ht="18" thickBot="1">
      <c r="A41" s="164" t="s">
        <v>276</v>
      </c>
      <c r="B41" s="166" t="s">
        <v>274</v>
      </c>
      <c r="C41" s="181"/>
      <c r="D41" s="160">
        <v>5035300</v>
      </c>
      <c r="E41" s="161">
        <v>4800700</v>
      </c>
      <c r="F41" s="154"/>
      <c r="G41" s="130"/>
    </row>
    <row r="42" spans="1:9" ht="15.75" thickBot="1">
      <c r="A42" s="138" t="s">
        <v>35</v>
      </c>
      <c r="B42" s="255" t="s">
        <v>277</v>
      </c>
      <c r="C42" s="256"/>
      <c r="D42" s="256"/>
      <c r="E42" s="256"/>
      <c r="F42" s="256"/>
      <c r="G42" s="257"/>
    </row>
    <row r="43" spans="1:9" ht="18" thickBot="1">
      <c r="A43" s="146" t="s">
        <v>280</v>
      </c>
      <c r="B43" s="162" t="s">
        <v>278</v>
      </c>
      <c r="C43" s="163" t="s">
        <v>39</v>
      </c>
      <c r="D43" s="163" t="s">
        <v>39</v>
      </c>
      <c r="E43" s="163">
        <v>6200000</v>
      </c>
      <c r="F43" s="163">
        <v>5969700</v>
      </c>
      <c r="G43" s="130"/>
    </row>
    <row r="44" spans="1:9" ht="15.75" thickBot="1">
      <c r="A44" s="143" t="s">
        <v>36</v>
      </c>
      <c r="B44" s="289" t="s">
        <v>279</v>
      </c>
      <c r="C44" s="290"/>
      <c r="D44" s="290"/>
      <c r="E44" s="290"/>
      <c r="F44" s="290"/>
      <c r="G44" s="291"/>
    </row>
    <row r="45" spans="1:9" ht="17.25">
      <c r="A45" s="169" t="s">
        <v>282</v>
      </c>
      <c r="B45" s="170" t="s">
        <v>272</v>
      </c>
      <c r="C45" s="171"/>
      <c r="D45" s="171"/>
      <c r="E45" s="171"/>
      <c r="F45" s="172">
        <v>3961800</v>
      </c>
      <c r="G45" s="173">
        <v>3903000</v>
      </c>
    </row>
    <row r="46" spans="1:9" ht="17.25">
      <c r="A46" s="148" t="s">
        <v>283</v>
      </c>
      <c r="B46" s="149" t="s">
        <v>273</v>
      </c>
      <c r="C46" s="141"/>
      <c r="D46" s="141"/>
      <c r="E46" s="141"/>
      <c r="F46" s="142">
        <v>4938020</v>
      </c>
      <c r="G46" s="174">
        <v>3688200</v>
      </c>
    </row>
    <row r="47" spans="1:9" ht="18" thickBot="1">
      <c r="A47" s="175" t="s">
        <v>284</v>
      </c>
      <c r="B47" s="176" t="s">
        <v>274</v>
      </c>
      <c r="C47" s="177"/>
      <c r="D47" s="177"/>
      <c r="E47" s="177"/>
      <c r="F47" s="178">
        <v>4974700</v>
      </c>
      <c r="G47" s="179">
        <v>4512500</v>
      </c>
    </row>
    <row r="48" spans="1:9" ht="15.75" thickBot="1">
      <c r="A48" s="146" t="s">
        <v>37</v>
      </c>
      <c r="B48" s="283" t="s">
        <v>281</v>
      </c>
      <c r="C48" s="284"/>
      <c r="D48" s="284"/>
      <c r="E48" s="284"/>
      <c r="F48" s="284"/>
      <c r="G48" s="285"/>
    </row>
    <row r="49" spans="1:7" ht="17.25">
      <c r="A49" s="169" t="s">
        <v>285</v>
      </c>
      <c r="B49" s="167" t="s">
        <v>272</v>
      </c>
      <c r="C49" s="182"/>
      <c r="D49" s="153">
        <v>8066600</v>
      </c>
      <c r="E49" s="153">
        <v>8066600</v>
      </c>
      <c r="F49" s="153">
        <v>8066600</v>
      </c>
      <c r="G49" s="153">
        <v>8066600</v>
      </c>
    </row>
    <row r="50" spans="1:7" ht="18" thickBot="1">
      <c r="A50" s="164" t="s">
        <v>286</v>
      </c>
      <c r="B50" s="166" t="s">
        <v>273</v>
      </c>
      <c r="C50" s="183"/>
      <c r="D50" s="161">
        <v>8425100</v>
      </c>
      <c r="E50" s="161">
        <v>8425100</v>
      </c>
      <c r="F50" s="161">
        <v>8425100</v>
      </c>
      <c r="G50" s="161">
        <v>8425100</v>
      </c>
    </row>
    <row r="51" spans="1:7" ht="15.75" thickBot="1">
      <c r="A51" s="138" t="s">
        <v>38</v>
      </c>
      <c r="B51" s="255" t="s">
        <v>287</v>
      </c>
      <c r="C51" s="256"/>
      <c r="D51" s="256"/>
      <c r="E51" s="256"/>
      <c r="F51" s="256"/>
      <c r="G51" s="257"/>
    </row>
    <row r="52" spans="1:7" ht="17.25">
      <c r="A52" s="185" t="s">
        <v>288</v>
      </c>
      <c r="B52" s="167" t="s">
        <v>290</v>
      </c>
      <c r="C52" s="130"/>
      <c r="D52" s="153">
        <v>9054800</v>
      </c>
      <c r="E52" s="153">
        <v>9054800</v>
      </c>
      <c r="F52" s="153">
        <v>9054800</v>
      </c>
      <c r="G52" s="153">
        <v>9054800</v>
      </c>
    </row>
    <row r="53" spans="1:7" ht="18" thickBot="1">
      <c r="A53" s="186" t="s">
        <v>289</v>
      </c>
      <c r="B53" s="166" t="s">
        <v>291</v>
      </c>
      <c r="C53" s="190"/>
      <c r="D53" s="161">
        <v>23581800</v>
      </c>
      <c r="E53" s="161">
        <v>23581800</v>
      </c>
      <c r="F53" s="161">
        <v>23581800</v>
      </c>
      <c r="G53" s="161">
        <v>23581800</v>
      </c>
    </row>
    <row r="54" spans="1:7" ht="13.5" customHeight="1" thickBot="1">
      <c r="A54" s="188" t="s">
        <v>63</v>
      </c>
      <c r="B54" s="363" t="s">
        <v>292</v>
      </c>
      <c r="C54" s="363"/>
      <c r="D54" s="363"/>
      <c r="E54" s="363"/>
      <c r="F54" s="363"/>
      <c r="G54" s="364"/>
    </row>
    <row r="55" spans="1:7" ht="15.75" thickBot="1">
      <c r="A55" s="192" t="s">
        <v>81</v>
      </c>
      <c r="B55" s="193" t="s">
        <v>293</v>
      </c>
      <c r="C55" s="191"/>
      <c r="D55" s="194">
        <v>1879600</v>
      </c>
      <c r="E55" s="194">
        <v>1879600</v>
      </c>
      <c r="F55" s="194">
        <v>1879600</v>
      </c>
      <c r="G55" s="194">
        <v>1879600</v>
      </c>
    </row>
    <row r="56" spans="1:7" ht="15" customHeight="1" thickBot="1">
      <c r="A56" s="187" t="s">
        <v>64</v>
      </c>
      <c r="B56" s="362" t="s">
        <v>294</v>
      </c>
      <c r="C56" s="363"/>
      <c r="D56" s="363"/>
      <c r="E56" s="363"/>
      <c r="F56" s="363"/>
      <c r="G56" s="364"/>
    </row>
    <row r="57" spans="1:7" ht="15" customHeight="1" thickBot="1">
      <c r="A57" s="198" t="s">
        <v>295</v>
      </c>
      <c r="B57" s="346" t="s">
        <v>303</v>
      </c>
      <c r="C57" s="346"/>
      <c r="D57" s="346"/>
      <c r="E57" s="346"/>
      <c r="F57" s="346"/>
      <c r="G57" s="346"/>
    </row>
    <row r="58" spans="1:7">
      <c r="A58" s="202" t="s">
        <v>304</v>
      </c>
      <c r="B58" s="150" t="s">
        <v>296</v>
      </c>
      <c r="C58" s="189"/>
      <c r="D58" s="142">
        <v>9846.4</v>
      </c>
      <c r="E58" s="142">
        <v>9846.4</v>
      </c>
      <c r="F58" s="142">
        <v>9846.4</v>
      </c>
      <c r="G58" s="142">
        <v>9846.4</v>
      </c>
    </row>
    <row r="59" spans="1:7" ht="16.5" customHeight="1">
      <c r="A59" s="199" t="s">
        <v>305</v>
      </c>
      <c r="B59" s="150" t="s">
        <v>297</v>
      </c>
      <c r="C59" s="195"/>
      <c r="D59" s="142">
        <v>5272.6</v>
      </c>
      <c r="E59" s="142">
        <v>5272.6</v>
      </c>
      <c r="F59" s="142">
        <v>5272.6</v>
      </c>
      <c r="G59" s="142">
        <v>5272.6</v>
      </c>
    </row>
    <row r="60" spans="1:7">
      <c r="A60" s="199" t="s">
        <v>306</v>
      </c>
      <c r="B60" s="150" t="s">
        <v>298</v>
      </c>
      <c r="C60" s="189"/>
      <c r="D60" s="142">
        <v>4875.8</v>
      </c>
      <c r="E60" s="142">
        <v>4875.8</v>
      </c>
      <c r="F60" s="142">
        <v>4875.8</v>
      </c>
      <c r="G60" s="142">
        <v>4875.8</v>
      </c>
    </row>
    <row r="61" spans="1:7" ht="17.25" customHeight="1">
      <c r="A61" s="199" t="s">
        <v>307</v>
      </c>
      <c r="B61" s="150" t="s">
        <v>299</v>
      </c>
      <c r="C61" s="140"/>
      <c r="D61" s="142">
        <v>5794.2</v>
      </c>
      <c r="E61" s="142">
        <v>5794.2</v>
      </c>
      <c r="F61" s="142">
        <v>5794.2</v>
      </c>
      <c r="G61" s="142">
        <v>5794.2</v>
      </c>
    </row>
    <row r="62" spans="1:7" ht="15.75" thickBot="1">
      <c r="A62" s="201" t="s">
        <v>308</v>
      </c>
      <c r="B62" s="203" t="s">
        <v>300</v>
      </c>
      <c r="C62" s="181"/>
      <c r="D62" s="161">
        <v>3064.6</v>
      </c>
      <c r="E62" s="161">
        <v>3064.6</v>
      </c>
      <c r="F62" s="161">
        <v>3064.6</v>
      </c>
      <c r="G62" s="161">
        <v>3064.6</v>
      </c>
    </row>
    <row r="63" spans="1:7" ht="15.75" thickBot="1">
      <c r="A63" s="200" t="s">
        <v>301</v>
      </c>
      <c r="B63" s="347" t="s">
        <v>309</v>
      </c>
      <c r="C63" s="348"/>
      <c r="D63" s="348"/>
      <c r="E63" s="348"/>
      <c r="F63" s="348"/>
      <c r="G63" s="349"/>
    </row>
    <row r="64" spans="1:7">
      <c r="A64" s="202" t="s">
        <v>312</v>
      </c>
      <c r="B64" s="152" t="s">
        <v>310</v>
      </c>
      <c r="C64" s="168"/>
      <c r="D64" s="153">
        <v>10416.6</v>
      </c>
      <c r="E64" s="153">
        <v>10416.6</v>
      </c>
      <c r="F64" s="153">
        <v>10416.6</v>
      </c>
      <c r="G64" s="153">
        <v>10416.6</v>
      </c>
    </row>
    <row r="65" spans="1:12" ht="15.75" thickBot="1">
      <c r="A65" s="201" t="s">
        <v>314</v>
      </c>
      <c r="B65" s="150" t="s">
        <v>311</v>
      </c>
      <c r="C65" s="141"/>
      <c r="D65" s="142">
        <v>7647.8</v>
      </c>
      <c r="E65" s="142">
        <v>7647.8</v>
      </c>
      <c r="F65" s="142">
        <v>7647.8</v>
      </c>
      <c r="G65" s="142">
        <v>7647.8</v>
      </c>
    </row>
    <row r="66" spans="1:12" ht="15.75" thickBot="1">
      <c r="A66" s="200" t="s">
        <v>302</v>
      </c>
      <c r="B66" s="350" t="s">
        <v>313</v>
      </c>
      <c r="C66" s="350"/>
      <c r="D66" s="350"/>
      <c r="E66" s="350"/>
      <c r="F66" s="350"/>
      <c r="G66" s="350"/>
    </row>
    <row r="67" spans="1:12">
      <c r="A67" s="202" t="s">
        <v>318</v>
      </c>
      <c r="B67" s="150" t="s">
        <v>315</v>
      </c>
      <c r="C67" s="196"/>
      <c r="D67" s="142">
        <v>19085.8</v>
      </c>
      <c r="E67" s="142">
        <v>19085.8</v>
      </c>
      <c r="F67" s="142">
        <v>19085.8</v>
      </c>
      <c r="G67" s="142">
        <v>19085.8</v>
      </c>
    </row>
    <row r="68" spans="1:12" ht="15.75" customHeight="1">
      <c r="A68" s="199" t="s">
        <v>319</v>
      </c>
      <c r="B68" s="150" t="s">
        <v>316</v>
      </c>
      <c r="C68" s="197"/>
      <c r="D68" s="142">
        <v>14701</v>
      </c>
      <c r="E68" s="142">
        <v>14701</v>
      </c>
      <c r="F68" s="142">
        <v>14701</v>
      </c>
      <c r="G68" s="142">
        <v>14701</v>
      </c>
    </row>
    <row r="69" spans="1:12" ht="15.75" thickBot="1">
      <c r="A69" s="201" t="s">
        <v>320</v>
      </c>
      <c r="B69" s="203" t="s">
        <v>317</v>
      </c>
      <c r="C69" s="204"/>
      <c r="D69" s="161">
        <v>9468.7000000000007</v>
      </c>
      <c r="E69" s="161">
        <v>9468.7000000000007</v>
      </c>
      <c r="F69" s="161">
        <v>9468.7000000000007</v>
      </c>
      <c r="G69" s="161">
        <v>9468.7000000000007</v>
      </c>
    </row>
    <row r="70" spans="1:12" ht="28.5" customHeight="1" thickBot="1">
      <c r="A70" s="187" t="s">
        <v>65</v>
      </c>
      <c r="B70" s="362" t="s">
        <v>321</v>
      </c>
      <c r="C70" s="363"/>
      <c r="D70" s="363"/>
      <c r="E70" s="363"/>
      <c r="F70" s="363"/>
      <c r="G70" s="364"/>
    </row>
    <row r="71" spans="1:12" ht="31.5" customHeight="1" thickBot="1">
      <c r="A71" s="187" t="s">
        <v>322</v>
      </c>
      <c r="B71" s="362" t="s">
        <v>323</v>
      </c>
      <c r="C71" s="363"/>
      <c r="D71" s="363"/>
      <c r="E71" s="363"/>
      <c r="F71" s="363"/>
      <c r="G71" s="364"/>
    </row>
    <row r="72" spans="1:12" ht="15.75" customHeight="1">
      <c r="A72" s="184"/>
      <c r="B72" s="130"/>
      <c r="C72" s="184"/>
      <c r="D72" s="131"/>
      <c r="E72" s="131"/>
      <c r="F72" s="131"/>
      <c r="G72" s="131"/>
    </row>
    <row r="73" spans="1:12">
      <c r="A73" s="184"/>
      <c r="B73" s="358" t="s">
        <v>329</v>
      </c>
      <c r="C73" s="358"/>
      <c r="D73" s="358"/>
      <c r="E73" s="358"/>
      <c r="F73" s="358"/>
      <c r="G73" s="131"/>
    </row>
    <row r="74" spans="1:12">
      <c r="A74" s="358" t="s">
        <v>324</v>
      </c>
      <c r="B74" s="358"/>
      <c r="C74" s="358"/>
      <c r="D74" s="358"/>
      <c r="E74" s="358"/>
      <c r="F74" s="358"/>
      <c r="G74" s="118"/>
    </row>
    <row r="75" spans="1:12">
      <c r="A75" s="358" t="s">
        <v>325</v>
      </c>
      <c r="B75" s="358"/>
      <c r="C75" s="358"/>
      <c r="D75" s="358"/>
      <c r="E75" s="358"/>
      <c r="F75" s="358"/>
      <c r="G75" s="64"/>
    </row>
    <row r="76" spans="1:12">
      <c r="A76" s="358" t="s">
        <v>326</v>
      </c>
      <c r="B76" s="358"/>
      <c r="C76" s="358"/>
      <c r="D76" s="358"/>
      <c r="E76" s="358"/>
      <c r="F76" s="358"/>
      <c r="G76" s="124"/>
    </row>
    <row r="77" spans="1:12">
      <c r="A77" s="358" t="s">
        <v>327</v>
      </c>
      <c r="B77" s="358"/>
      <c r="C77" s="358"/>
      <c r="D77" s="358"/>
      <c r="E77" s="358"/>
      <c r="F77" s="358"/>
      <c r="G77" s="124"/>
    </row>
    <row r="78" spans="1:12">
      <c r="A78" s="358" t="s">
        <v>328</v>
      </c>
      <c r="B78" s="358"/>
      <c r="C78" s="358"/>
      <c r="D78" s="358"/>
      <c r="E78" s="358"/>
      <c r="F78" s="358"/>
      <c r="G78" s="216" t="s">
        <v>334</v>
      </c>
      <c r="L78" s="21"/>
    </row>
    <row r="79" spans="1:12" ht="15.75" thickBot="1">
      <c r="A79" s="124"/>
      <c r="C79" s="124"/>
      <c r="D79" s="124"/>
      <c r="E79" s="124"/>
      <c r="F79" s="124"/>
      <c r="G79" s="124"/>
      <c r="L79" s="21"/>
    </row>
    <row r="80" spans="1:12" ht="165.75" thickBot="1">
      <c r="A80" s="207"/>
      <c r="B80" s="15"/>
      <c r="C80" s="206" t="s">
        <v>253</v>
      </c>
      <c r="D80" s="109" t="s">
        <v>254</v>
      </c>
      <c r="E80" s="109" t="s">
        <v>253</v>
      </c>
      <c r="F80" s="109" t="s">
        <v>254</v>
      </c>
    </row>
    <row r="81" spans="1:7" ht="15.75" thickBot="1">
      <c r="A81" s="208"/>
      <c r="B81" s="125"/>
      <c r="C81" s="377" t="s">
        <v>255</v>
      </c>
      <c r="D81" s="378"/>
      <c r="E81" s="377" t="s">
        <v>256</v>
      </c>
      <c r="F81" s="378"/>
      <c r="G81" s="25"/>
    </row>
    <row r="82" spans="1:7" ht="45" customHeight="1" thickBot="1">
      <c r="A82" s="211">
        <v>1</v>
      </c>
      <c r="B82" s="374" t="s">
        <v>330</v>
      </c>
      <c r="C82" s="375"/>
      <c r="D82" s="375"/>
      <c r="E82" s="375"/>
      <c r="F82" s="376"/>
      <c r="G82" s="205"/>
    </row>
    <row r="83" spans="1:7" ht="33.75">
      <c r="A83" s="212" t="s">
        <v>32</v>
      </c>
      <c r="B83" s="152" t="s">
        <v>331</v>
      </c>
      <c r="C83" s="217">
        <v>294.36</v>
      </c>
      <c r="D83" s="217">
        <v>294.36</v>
      </c>
      <c r="E83" s="217">
        <v>294.36</v>
      </c>
      <c r="F83" s="217">
        <v>294.36</v>
      </c>
      <c r="G83" s="25"/>
    </row>
    <row r="84" spans="1:7" ht="34.5" thickBot="1">
      <c r="A84" s="213" t="s">
        <v>31</v>
      </c>
      <c r="B84" s="203" t="s">
        <v>332</v>
      </c>
      <c r="C84" s="145">
        <v>730.29</v>
      </c>
      <c r="D84" s="145">
        <v>730.29</v>
      </c>
      <c r="E84" s="145">
        <v>730.29</v>
      </c>
      <c r="F84" s="145">
        <v>730.29</v>
      </c>
      <c r="G84" s="98"/>
    </row>
    <row r="85" spans="1:7" ht="33" customHeight="1" thickBot="1">
      <c r="A85" s="12">
        <v>2</v>
      </c>
      <c r="B85" s="256" t="s">
        <v>333</v>
      </c>
      <c r="C85" s="256"/>
      <c r="D85" s="256"/>
      <c r="E85" s="256"/>
      <c r="F85" s="257"/>
      <c r="G85" s="25"/>
    </row>
    <row r="86" spans="1:7">
      <c r="A86" s="212" t="s">
        <v>33</v>
      </c>
      <c r="B86" s="370" t="s">
        <v>265</v>
      </c>
      <c r="C86" s="371"/>
      <c r="D86" s="371"/>
      <c r="E86" s="371"/>
      <c r="F86" s="371"/>
      <c r="G86" s="25"/>
    </row>
    <row r="87" spans="1:7" ht="17.25">
      <c r="A87" s="215" t="s">
        <v>267</v>
      </c>
      <c r="B87" s="150" t="s">
        <v>269</v>
      </c>
      <c r="C87" s="144">
        <v>9806</v>
      </c>
      <c r="D87" s="144">
        <v>10787</v>
      </c>
      <c r="E87" s="144">
        <v>9992</v>
      </c>
      <c r="F87" s="144">
        <v>10101</v>
      </c>
    </row>
    <row r="88" spans="1:7" ht="18" thickBot="1">
      <c r="A88" s="213" t="s">
        <v>268</v>
      </c>
      <c r="B88" s="203" t="s">
        <v>270</v>
      </c>
      <c r="C88" s="218">
        <v>12070</v>
      </c>
      <c r="D88" s="145">
        <v>13210</v>
      </c>
      <c r="E88" s="145">
        <v>12910</v>
      </c>
      <c r="F88" s="145">
        <v>14297</v>
      </c>
    </row>
    <row r="89" spans="1:7" ht="33.75" customHeight="1" thickBot="1">
      <c r="A89" s="110">
        <v>3</v>
      </c>
      <c r="B89" s="372" t="s">
        <v>335</v>
      </c>
      <c r="C89" s="372"/>
      <c r="D89" s="372"/>
      <c r="E89" s="372"/>
      <c r="F89" s="373"/>
    </row>
    <row r="90" spans="1:7" ht="15.75" thickBot="1">
      <c r="A90" s="99" t="s">
        <v>34</v>
      </c>
      <c r="B90" s="379" t="s">
        <v>271</v>
      </c>
      <c r="C90" s="372"/>
      <c r="D90" s="372"/>
      <c r="E90" s="372"/>
      <c r="F90" s="373"/>
    </row>
    <row r="91" spans="1:7" ht="17.25">
      <c r="A91" s="210" t="s">
        <v>275</v>
      </c>
      <c r="B91" s="167" t="s">
        <v>272</v>
      </c>
      <c r="C91" s="157">
        <v>9965</v>
      </c>
      <c r="D91" s="153">
        <v>8898</v>
      </c>
    </row>
    <row r="92" spans="1:7" ht="17.25">
      <c r="A92" s="209" t="s">
        <v>276</v>
      </c>
      <c r="B92" s="149" t="s">
        <v>273</v>
      </c>
      <c r="C92" s="158">
        <v>11647</v>
      </c>
      <c r="D92" s="142">
        <v>11647</v>
      </c>
    </row>
    <row r="93" spans="1:7" ht="18" thickBot="1">
      <c r="A93" s="219" t="s">
        <v>336</v>
      </c>
      <c r="B93" s="166" t="s">
        <v>274</v>
      </c>
      <c r="C93" s="160">
        <v>15025</v>
      </c>
      <c r="D93" s="161">
        <v>15151</v>
      </c>
    </row>
    <row r="94" spans="1:7" ht="15.75" thickBot="1">
      <c r="A94" s="115" t="s">
        <v>35</v>
      </c>
      <c r="B94" s="255" t="s">
        <v>277</v>
      </c>
      <c r="C94" s="381"/>
      <c r="D94" s="381"/>
      <c r="E94" s="381"/>
      <c r="F94" s="382"/>
    </row>
    <row r="95" spans="1:7" ht="18" thickBot="1">
      <c r="A95" s="209" t="s">
        <v>280</v>
      </c>
      <c r="B95" s="112" t="s">
        <v>278</v>
      </c>
      <c r="C95" s="165"/>
      <c r="D95" s="214"/>
      <c r="E95" s="142">
        <v>18357</v>
      </c>
      <c r="F95" s="142">
        <v>15732</v>
      </c>
    </row>
    <row r="96" spans="1:7">
      <c r="A96" s="220" t="s">
        <v>36</v>
      </c>
      <c r="B96" s="383" t="s">
        <v>279</v>
      </c>
      <c r="C96" s="384"/>
      <c r="D96" s="384"/>
      <c r="E96" s="384"/>
      <c r="F96" s="385"/>
    </row>
    <row r="97" spans="1:6" ht="17.25">
      <c r="A97" s="209" t="s">
        <v>282</v>
      </c>
      <c r="B97" s="149" t="s">
        <v>272</v>
      </c>
      <c r="C97" s="165"/>
      <c r="D97" s="165"/>
      <c r="E97" s="142">
        <v>10884</v>
      </c>
      <c r="F97" s="142">
        <v>8489</v>
      </c>
    </row>
    <row r="98" spans="1:6" ht="17.25">
      <c r="A98" s="209" t="s">
        <v>283</v>
      </c>
      <c r="B98" s="149" t="s">
        <v>273</v>
      </c>
      <c r="C98" s="165"/>
      <c r="D98" s="165"/>
      <c r="E98" s="142">
        <v>10742</v>
      </c>
      <c r="F98" s="142">
        <v>8359</v>
      </c>
    </row>
    <row r="99" spans="1:6" ht="18" thickBot="1">
      <c r="A99" s="219" t="s">
        <v>284</v>
      </c>
      <c r="B99" s="166" t="s">
        <v>337</v>
      </c>
      <c r="C99" s="221"/>
      <c r="D99" s="221"/>
      <c r="E99" s="161">
        <v>11561</v>
      </c>
      <c r="F99" s="161">
        <v>10681</v>
      </c>
    </row>
    <row r="100" spans="1:6" ht="30.75" customHeight="1" thickBot="1">
      <c r="A100" s="115" t="s">
        <v>37</v>
      </c>
      <c r="B100" s="255" t="s">
        <v>281</v>
      </c>
      <c r="C100" s="256"/>
      <c r="D100" s="256"/>
      <c r="E100" s="256"/>
      <c r="F100" s="257"/>
    </row>
    <row r="101" spans="1:6" ht="17.25">
      <c r="A101" s="210" t="s">
        <v>285</v>
      </c>
      <c r="B101" s="167" t="s">
        <v>272</v>
      </c>
      <c r="C101" s="153">
        <v>13988</v>
      </c>
      <c r="D101" s="153">
        <v>13988</v>
      </c>
      <c r="E101" s="153">
        <v>13988</v>
      </c>
      <c r="F101" s="153">
        <v>13988</v>
      </c>
    </row>
    <row r="102" spans="1:6" ht="18" thickBot="1">
      <c r="A102" s="219" t="s">
        <v>286</v>
      </c>
      <c r="B102" s="166" t="s">
        <v>273</v>
      </c>
      <c r="C102" s="161">
        <v>13844</v>
      </c>
      <c r="D102" s="161">
        <v>13844</v>
      </c>
      <c r="E102" s="161">
        <v>13844</v>
      </c>
      <c r="F102" s="161">
        <v>13844</v>
      </c>
    </row>
    <row r="103" spans="1:6" ht="15.75" thickBot="1">
      <c r="A103" s="115" t="s">
        <v>38</v>
      </c>
      <c r="B103" s="255" t="s">
        <v>287</v>
      </c>
      <c r="C103" s="256"/>
      <c r="D103" s="256"/>
      <c r="E103" s="256"/>
      <c r="F103" s="257"/>
    </row>
    <row r="104" spans="1:6" ht="18" thickBot="1">
      <c r="A104" s="210" t="s">
        <v>288</v>
      </c>
      <c r="B104" s="113" t="s">
        <v>290</v>
      </c>
      <c r="C104" s="139">
        <v>13945</v>
      </c>
      <c r="D104" s="139">
        <v>13945</v>
      </c>
      <c r="E104" s="139">
        <v>13945</v>
      </c>
      <c r="F104" s="139">
        <v>13945</v>
      </c>
    </row>
    <row r="105" spans="1:6" ht="18" thickBot="1">
      <c r="A105" s="210" t="s">
        <v>289</v>
      </c>
      <c r="B105" s="1" t="s">
        <v>291</v>
      </c>
      <c r="C105" s="151">
        <v>14275</v>
      </c>
      <c r="D105" s="151">
        <v>14275</v>
      </c>
      <c r="E105" s="151">
        <v>14275</v>
      </c>
      <c r="F105" s="151">
        <v>14275</v>
      </c>
    </row>
    <row r="106" spans="1:6" ht="32.25" customHeight="1" thickBot="1">
      <c r="A106" s="12">
        <v>4</v>
      </c>
      <c r="B106" s="255" t="s">
        <v>338</v>
      </c>
      <c r="C106" s="256"/>
      <c r="D106" s="256"/>
      <c r="E106" s="256"/>
      <c r="F106" s="257"/>
    </row>
    <row r="107" spans="1:6" ht="15.75" thickBot="1">
      <c r="A107" s="99" t="s">
        <v>81</v>
      </c>
      <c r="B107" s="113" t="s">
        <v>293</v>
      </c>
      <c r="C107" s="139">
        <v>9398</v>
      </c>
      <c r="D107" s="139">
        <v>9398</v>
      </c>
      <c r="E107" s="139">
        <v>9398</v>
      </c>
      <c r="F107" s="139">
        <v>9398</v>
      </c>
    </row>
    <row r="108" spans="1:6" ht="35.25" customHeight="1" thickBot="1">
      <c r="A108" s="12">
        <v>5</v>
      </c>
      <c r="B108" s="255" t="s">
        <v>339</v>
      </c>
      <c r="C108" s="256"/>
      <c r="D108" s="256"/>
      <c r="E108" s="256"/>
      <c r="F108" s="257"/>
    </row>
    <row r="109" spans="1:6" ht="15.75" thickBot="1">
      <c r="A109" s="115" t="s">
        <v>295</v>
      </c>
      <c r="B109" s="255" t="s">
        <v>303</v>
      </c>
      <c r="C109" s="256"/>
      <c r="D109" s="256"/>
      <c r="E109" s="256"/>
      <c r="F109" s="257"/>
    </row>
    <row r="110" spans="1:6">
      <c r="A110" s="210" t="s">
        <v>304</v>
      </c>
      <c r="B110" s="155" t="s">
        <v>296</v>
      </c>
      <c r="C110" s="153">
        <v>9846.4</v>
      </c>
      <c r="D110" s="153">
        <v>9587.1</v>
      </c>
      <c r="E110" s="153">
        <v>9846.4</v>
      </c>
      <c r="F110" s="153">
        <v>9587.1</v>
      </c>
    </row>
    <row r="111" spans="1:6">
      <c r="A111" s="209" t="s">
        <v>305</v>
      </c>
      <c r="B111" s="156" t="s">
        <v>297</v>
      </c>
      <c r="C111" s="142">
        <v>5272.6</v>
      </c>
      <c r="D111" s="142">
        <v>5136</v>
      </c>
      <c r="E111" s="142">
        <v>5272.6</v>
      </c>
      <c r="F111" s="142">
        <v>5136</v>
      </c>
    </row>
    <row r="112" spans="1:6">
      <c r="A112" s="209" t="s">
        <v>306</v>
      </c>
      <c r="B112" s="156" t="s">
        <v>298</v>
      </c>
      <c r="C112" s="142">
        <v>4875.8</v>
      </c>
      <c r="D112" s="142">
        <v>4786</v>
      </c>
      <c r="E112" s="142">
        <v>4875.8</v>
      </c>
      <c r="F112" s="142">
        <v>4786</v>
      </c>
    </row>
    <row r="113" spans="1:6">
      <c r="A113" s="209" t="s">
        <v>307</v>
      </c>
      <c r="B113" s="156" t="s">
        <v>299</v>
      </c>
      <c r="C113" s="142">
        <v>5794.2</v>
      </c>
      <c r="D113" s="142">
        <v>5329.1</v>
      </c>
      <c r="E113" s="142">
        <v>5794.2</v>
      </c>
      <c r="F113" s="142">
        <v>5329.1</v>
      </c>
    </row>
    <row r="114" spans="1:6" ht="15.75" thickBot="1">
      <c r="A114" s="209" t="s">
        <v>308</v>
      </c>
      <c r="B114" s="159" t="s">
        <v>300</v>
      </c>
      <c r="C114" s="161">
        <v>3064.6</v>
      </c>
      <c r="D114" s="161">
        <v>3064</v>
      </c>
      <c r="E114" s="161">
        <v>3064.6</v>
      </c>
      <c r="F114" s="161">
        <v>3064</v>
      </c>
    </row>
    <row r="115" spans="1:6">
      <c r="A115" s="220" t="s">
        <v>301</v>
      </c>
      <c r="B115" s="383" t="s">
        <v>309</v>
      </c>
      <c r="C115" s="381"/>
      <c r="D115" s="381"/>
      <c r="E115" s="381"/>
      <c r="F115" s="382"/>
    </row>
    <row r="116" spans="1:6">
      <c r="A116" s="209" t="s">
        <v>312</v>
      </c>
      <c r="B116" s="149" t="s">
        <v>310</v>
      </c>
      <c r="C116" s="142">
        <v>10416.6</v>
      </c>
      <c r="D116" s="142">
        <v>10416.6</v>
      </c>
      <c r="E116" s="142">
        <v>10416.6</v>
      </c>
      <c r="F116" s="142">
        <v>10416.6</v>
      </c>
    </row>
    <row r="117" spans="1:6" ht="15.75" thickBot="1">
      <c r="A117" s="219" t="s">
        <v>314</v>
      </c>
      <c r="B117" s="166" t="s">
        <v>311</v>
      </c>
      <c r="C117" s="161">
        <v>7647.8</v>
      </c>
      <c r="D117" s="161">
        <v>7647.8</v>
      </c>
      <c r="E117" s="161">
        <v>7647.8</v>
      </c>
      <c r="F117" s="161">
        <v>7647.8</v>
      </c>
    </row>
    <row r="118" spans="1:6" ht="15.75" thickBot="1">
      <c r="A118" s="115" t="s">
        <v>302</v>
      </c>
      <c r="B118" s="255" t="s">
        <v>313</v>
      </c>
      <c r="C118" s="256"/>
      <c r="D118" s="256"/>
      <c r="E118" s="256"/>
      <c r="F118" s="257"/>
    </row>
    <row r="119" spans="1:6">
      <c r="A119" s="210" t="s">
        <v>318</v>
      </c>
      <c r="B119" s="167" t="s">
        <v>315</v>
      </c>
      <c r="C119" s="153">
        <v>19085.8</v>
      </c>
      <c r="D119" s="153">
        <v>19085.8</v>
      </c>
      <c r="E119" s="153">
        <v>19085.8</v>
      </c>
      <c r="F119" s="153">
        <v>19085.8</v>
      </c>
    </row>
    <row r="120" spans="1:6">
      <c r="A120" s="209" t="s">
        <v>319</v>
      </c>
      <c r="B120" s="149" t="s">
        <v>316</v>
      </c>
      <c r="C120" s="142">
        <v>14701</v>
      </c>
      <c r="D120" s="142">
        <v>14701</v>
      </c>
      <c r="E120" s="142">
        <v>14701</v>
      </c>
      <c r="F120" s="142">
        <v>14701</v>
      </c>
    </row>
    <row r="121" spans="1:6" ht="15.75" thickBot="1">
      <c r="A121" s="209" t="s">
        <v>320</v>
      </c>
      <c r="B121" s="166" t="s">
        <v>317</v>
      </c>
      <c r="C121" s="161">
        <v>9468.7000000000007</v>
      </c>
      <c r="D121" s="161">
        <v>9468.7000000000007</v>
      </c>
      <c r="E121" s="161">
        <v>9468.7000000000007</v>
      </c>
      <c r="F121" s="161">
        <v>9468.7000000000007</v>
      </c>
    </row>
    <row r="122" spans="1:6" ht="33" customHeight="1" thickBot="1">
      <c r="A122" s="12">
        <v>6</v>
      </c>
      <c r="B122" s="255" t="s">
        <v>340</v>
      </c>
      <c r="C122" s="256"/>
      <c r="D122" s="256"/>
      <c r="E122" s="256"/>
      <c r="F122" s="257"/>
    </row>
    <row r="123" spans="1:6" ht="36.75" customHeight="1" thickBot="1">
      <c r="A123" s="114">
        <v>7</v>
      </c>
      <c r="B123" s="255" t="s">
        <v>341</v>
      </c>
      <c r="C123" s="256"/>
      <c r="D123" s="256"/>
      <c r="E123" s="256"/>
      <c r="F123" s="257"/>
    </row>
    <row r="125" spans="1:6">
      <c r="A125" s="358" t="s">
        <v>342</v>
      </c>
      <c r="B125" s="358"/>
      <c r="C125" s="358"/>
      <c r="D125" s="358"/>
      <c r="E125" s="358"/>
      <c r="F125" s="358"/>
    </row>
    <row r="126" spans="1:6">
      <c r="A126" s="358" t="s">
        <v>343</v>
      </c>
      <c r="B126" s="358"/>
      <c r="C126" s="358"/>
      <c r="D126" s="358"/>
      <c r="E126" s="358"/>
      <c r="F126" s="358"/>
    </row>
    <row r="127" spans="1:6">
      <c r="A127" s="358" t="s">
        <v>344</v>
      </c>
      <c r="B127" s="358"/>
      <c r="C127" s="358"/>
      <c r="D127" s="358"/>
      <c r="E127" s="358"/>
      <c r="F127" s="358"/>
    </row>
    <row r="129" spans="2:6">
      <c r="B129" s="388" t="s">
        <v>345</v>
      </c>
      <c r="C129" s="388"/>
      <c r="D129" s="388"/>
      <c r="E129" s="388"/>
      <c r="F129" s="388"/>
    </row>
    <row r="130" spans="2:6" ht="18">
      <c r="B130" s="222" t="s">
        <v>349</v>
      </c>
    </row>
    <row r="131" spans="2:6" ht="49.5" customHeight="1">
      <c r="B131" s="389" t="s">
        <v>346</v>
      </c>
      <c r="C131" s="389"/>
      <c r="D131" s="389"/>
      <c r="E131" s="389"/>
      <c r="F131" s="389"/>
    </row>
    <row r="132" spans="2:6" ht="18">
      <c r="B132" s="346" t="s">
        <v>347</v>
      </c>
      <c r="C132" s="346"/>
      <c r="D132" s="346"/>
      <c r="E132" s="346"/>
      <c r="F132" s="346"/>
    </row>
    <row r="133" spans="2:6" ht="18">
      <c r="B133" s="346" t="s">
        <v>348</v>
      </c>
      <c r="C133" s="346"/>
      <c r="D133" s="346"/>
      <c r="E133" s="346"/>
      <c r="F133" s="346"/>
    </row>
    <row r="134" spans="2:6" ht="31.5" customHeight="1">
      <c r="B134" s="386" t="s">
        <v>350</v>
      </c>
      <c r="C134" s="386"/>
      <c r="D134" s="386"/>
      <c r="E134" s="386"/>
      <c r="F134" s="386"/>
    </row>
    <row r="135" spans="2:6" ht="20.25" customHeight="1"/>
    <row r="136" spans="2:6">
      <c r="B136" s="387"/>
      <c r="C136" s="387"/>
      <c r="D136" s="387"/>
      <c r="E136" s="387"/>
      <c r="F136" s="387"/>
    </row>
    <row r="137" spans="2:6" ht="54.75" customHeight="1">
      <c r="B137" s="380" t="s">
        <v>351</v>
      </c>
      <c r="C137" s="380"/>
      <c r="D137" s="380"/>
      <c r="E137" s="380"/>
      <c r="F137" s="380"/>
    </row>
    <row r="138" spans="2:6" ht="47.25" customHeight="1">
      <c r="B138" s="380" t="s">
        <v>352</v>
      </c>
      <c r="C138" s="380"/>
      <c r="D138" s="380"/>
      <c r="E138" s="380"/>
      <c r="F138" s="380"/>
    </row>
    <row r="139" spans="2:6" ht="36" customHeight="1">
      <c r="B139" s="380" t="s">
        <v>353</v>
      </c>
      <c r="C139" s="380"/>
      <c r="D139" s="380"/>
      <c r="E139" s="380"/>
      <c r="F139" s="380"/>
    </row>
    <row r="140" spans="2:6" ht="30" customHeight="1">
      <c r="B140" s="389" t="s">
        <v>354</v>
      </c>
      <c r="C140" s="389"/>
      <c r="D140" s="389"/>
      <c r="E140" s="389"/>
      <c r="F140" s="389"/>
    </row>
    <row r="144" spans="2:6" ht="48" customHeight="1">
      <c r="B144" s="389" t="s">
        <v>355</v>
      </c>
      <c r="C144" s="389"/>
      <c r="D144" s="389"/>
      <c r="E144" s="389"/>
      <c r="F144" s="389"/>
    </row>
    <row r="145" spans="2:6" ht="32.25" customHeight="1">
      <c r="B145" s="389" t="s">
        <v>356</v>
      </c>
      <c r="C145" s="389"/>
      <c r="D145" s="389"/>
      <c r="E145" s="389"/>
      <c r="F145" s="389"/>
    </row>
    <row r="146" spans="2:6" ht="30.75" customHeight="1">
      <c r="B146" s="389" t="s">
        <v>357</v>
      </c>
      <c r="C146" s="389"/>
      <c r="D146" s="389"/>
      <c r="E146" s="389"/>
      <c r="F146" s="389"/>
    </row>
    <row r="147" spans="2:6" ht="30.75" customHeight="1">
      <c r="B147" s="389" t="s">
        <v>358</v>
      </c>
      <c r="C147" s="389"/>
      <c r="D147" s="389"/>
      <c r="E147" s="389"/>
      <c r="F147" s="389"/>
    </row>
    <row r="152" spans="2:6" ht="48" customHeight="1">
      <c r="B152" s="389" t="s">
        <v>355</v>
      </c>
      <c r="C152" s="389"/>
      <c r="D152" s="389"/>
      <c r="E152" s="389"/>
      <c r="F152" s="389"/>
    </row>
    <row r="153" spans="2:6">
      <c r="B153" s="223"/>
      <c r="C153" s="223"/>
      <c r="D153" s="223"/>
      <c r="E153" s="223"/>
      <c r="F153" s="223"/>
    </row>
    <row r="154" spans="2:6" ht="15" customHeight="1">
      <c r="B154" s="389" t="s">
        <v>352</v>
      </c>
      <c r="C154" s="389"/>
      <c r="D154" s="389"/>
      <c r="E154" s="389"/>
      <c r="F154" s="389"/>
    </row>
    <row r="155" spans="2:6" ht="15" customHeight="1">
      <c r="B155" s="389"/>
      <c r="C155" s="389"/>
      <c r="D155" s="389"/>
      <c r="E155" s="389"/>
      <c r="F155" s="389"/>
    </row>
    <row r="156" spans="2:6">
      <c r="B156" s="389" t="s">
        <v>359</v>
      </c>
      <c r="C156" s="389"/>
      <c r="D156" s="389"/>
      <c r="E156" s="389"/>
      <c r="F156" s="389"/>
    </row>
    <row r="157" spans="2:6" ht="15" customHeight="1"/>
    <row r="158" spans="2:6">
      <c r="B158" s="389" t="s">
        <v>353</v>
      </c>
      <c r="C158" s="389"/>
      <c r="D158" s="389"/>
      <c r="E158" s="389"/>
      <c r="F158" s="389"/>
    </row>
    <row r="159" spans="2:6" ht="15" customHeight="1">
      <c r="B159" s="389" t="s">
        <v>357</v>
      </c>
      <c r="C159" s="389"/>
      <c r="D159" s="389"/>
      <c r="E159" s="389"/>
      <c r="F159" s="389"/>
    </row>
    <row r="547" spans="16:16" ht="15.75" thickBot="1"/>
    <row r="548" spans="16:16" ht="15.75" thickBot="1">
      <c r="P548" s="15"/>
    </row>
  </sheetData>
  <mergeCells count="93">
    <mergeCell ref="B158:F158"/>
    <mergeCell ref="B159:F159"/>
    <mergeCell ref="B140:F140"/>
    <mergeCell ref="B144:F144"/>
    <mergeCell ref="B154:F154"/>
    <mergeCell ref="B156:F156"/>
    <mergeCell ref="B155:F155"/>
    <mergeCell ref="B145:F145"/>
    <mergeCell ref="B146:F146"/>
    <mergeCell ref="B147:F147"/>
    <mergeCell ref="B152:F152"/>
    <mergeCell ref="B139:F139"/>
    <mergeCell ref="B115:F115"/>
    <mergeCell ref="B118:F118"/>
    <mergeCell ref="B122:F122"/>
    <mergeCell ref="B123:F123"/>
    <mergeCell ref="B132:F132"/>
    <mergeCell ref="B133:F133"/>
    <mergeCell ref="B134:F134"/>
    <mergeCell ref="B136:F136"/>
    <mergeCell ref="B137:F137"/>
    <mergeCell ref="A125:F125"/>
    <mergeCell ref="A126:F126"/>
    <mergeCell ref="A127:F127"/>
    <mergeCell ref="B129:F129"/>
    <mergeCell ref="B131:F131"/>
    <mergeCell ref="B90:F90"/>
    <mergeCell ref="B138:F138"/>
    <mergeCell ref="B108:F108"/>
    <mergeCell ref="B109:F109"/>
    <mergeCell ref="B94:F94"/>
    <mergeCell ref="B96:F96"/>
    <mergeCell ref="B100:F100"/>
    <mergeCell ref="B103:F103"/>
    <mergeCell ref="B106:F106"/>
    <mergeCell ref="A77:F77"/>
    <mergeCell ref="A78:F78"/>
    <mergeCell ref="B85:F85"/>
    <mergeCell ref="B86:F86"/>
    <mergeCell ref="B89:F89"/>
    <mergeCell ref="B82:F82"/>
    <mergeCell ref="C81:D81"/>
    <mergeCell ref="E81:F81"/>
    <mergeCell ref="B73:F73"/>
    <mergeCell ref="A74:F74"/>
    <mergeCell ref="A75:F75"/>
    <mergeCell ref="A76:F76"/>
    <mergeCell ref="A32:C32"/>
    <mergeCell ref="B71:G71"/>
    <mergeCell ref="B70:G70"/>
    <mergeCell ref="B35:G35"/>
    <mergeCell ref="B38:I38"/>
    <mergeCell ref="B42:G42"/>
    <mergeCell ref="B44:G44"/>
    <mergeCell ref="B48:G48"/>
    <mergeCell ref="B51:G51"/>
    <mergeCell ref="B54:G54"/>
    <mergeCell ref="B56:G56"/>
    <mergeCell ref="H33:I33"/>
    <mergeCell ref="B57:G57"/>
    <mergeCell ref="B63:G63"/>
    <mergeCell ref="B66:G66"/>
    <mergeCell ref="B8:D8"/>
    <mergeCell ref="C9:D9"/>
    <mergeCell ref="B10:B11"/>
    <mergeCell ref="B27:B28"/>
    <mergeCell ref="D33:E33"/>
    <mergeCell ref="F33:G33"/>
    <mergeCell ref="A30:I30"/>
    <mergeCell ref="B33:C33"/>
    <mergeCell ref="B36:C36"/>
    <mergeCell ref="B37:C37"/>
    <mergeCell ref="B34:I34"/>
    <mergeCell ref="A21:A22"/>
    <mergeCell ref="A23:A24"/>
    <mergeCell ref="B2:D2"/>
    <mergeCell ref="B3:D3"/>
    <mergeCell ref="C6:D6"/>
    <mergeCell ref="B23:B24"/>
    <mergeCell ref="B25:B26"/>
    <mergeCell ref="C12:D12"/>
    <mergeCell ref="C13:D13"/>
    <mergeCell ref="B21:B22"/>
    <mergeCell ref="C5:D5"/>
    <mergeCell ref="C7:D7"/>
    <mergeCell ref="B19:D19"/>
    <mergeCell ref="B20:D20"/>
    <mergeCell ref="C21:D22"/>
    <mergeCell ref="A25:A26"/>
    <mergeCell ref="A27:A28"/>
    <mergeCell ref="C23:D24"/>
    <mergeCell ref="C25:D26"/>
    <mergeCell ref="C27:D28"/>
  </mergeCells>
  <hyperlinks>
    <hyperlink ref="B82" location="P549" display="P549"/>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I62"/>
  <sheetViews>
    <sheetView topLeftCell="A5" workbookViewId="0">
      <selection activeCell="J56" sqref="J56"/>
    </sheetView>
  </sheetViews>
  <sheetFormatPr defaultRowHeight="15"/>
  <cols>
    <col min="1" max="1" width="5" customWidth="1"/>
    <col min="2" max="2" width="50.42578125" customWidth="1"/>
    <col min="3" max="3" width="11" customWidth="1"/>
    <col min="4" max="4" width="18.42578125" customWidth="1"/>
    <col min="5" max="5" width="17.7109375" customWidth="1"/>
  </cols>
  <sheetData>
    <row r="1" spans="1:8">
      <c r="E1" s="64" t="s">
        <v>94</v>
      </c>
    </row>
    <row r="2" spans="1:8">
      <c r="A2" s="274" t="s">
        <v>80</v>
      </c>
      <c r="B2" s="274"/>
      <c r="C2" s="274"/>
      <c r="D2" s="274"/>
      <c r="E2" s="274"/>
    </row>
    <row r="3" spans="1:8" ht="15.75" thickBot="1"/>
    <row r="4" spans="1:8" ht="15.75" thickBot="1">
      <c r="A4" s="283" t="s">
        <v>28</v>
      </c>
      <c r="B4" s="285"/>
      <c r="C4" s="320" t="s">
        <v>27</v>
      </c>
      <c r="D4" s="321"/>
      <c r="E4" s="322"/>
    </row>
    <row r="5" spans="1:8" ht="15.75" thickBot="1">
      <c r="A5" s="283" t="s">
        <v>26</v>
      </c>
      <c r="B5" s="285"/>
      <c r="C5" s="280" t="s">
        <v>25</v>
      </c>
      <c r="D5" s="281"/>
      <c r="E5" s="282"/>
    </row>
    <row r="6" spans="1:8" ht="15.75" thickBot="1">
      <c r="A6" s="283" t="s">
        <v>24</v>
      </c>
      <c r="B6" s="285"/>
      <c r="C6" s="280" t="s">
        <v>40</v>
      </c>
      <c r="D6" s="281"/>
      <c r="E6" s="282"/>
    </row>
    <row r="7" spans="1:8" ht="15.75" thickBot="1">
      <c r="A7" s="258" t="s">
        <v>260</v>
      </c>
      <c r="B7" s="259"/>
      <c r="C7" s="259"/>
      <c r="D7" s="259"/>
      <c r="E7" s="260"/>
    </row>
    <row r="8" spans="1:8" ht="45.75" thickBot="1">
      <c r="A8" s="9" t="s">
        <v>17</v>
      </c>
      <c r="B8" s="8" t="s">
        <v>66</v>
      </c>
      <c r="C8" s="8" t="s">
        <v>15</v>
      </c>
      <c r="D8" s="116" t="s">
        <v>261</v>
      </c>
      <c r="E8" s="116" t="s">
        <v>262</v>
      </c>
    </row>
    <row r="9" spans="1:8" ht="15.75" thickBot="1">
      <c r="A9" s="265" t="s">
        <v>67</v>
      </c>
      <c r="B9" s="266"/>
      <c r="C9" s="266"/>
      <c r="D9" s="266"/>
      <c r="E9" s="267"/>
    </row>
    <row r="10" spans="1:8" ht="30.75" thickBot="1">
      <c r="A10" s="253">
        <v>1</v>
      </c>
      <c r="B10" s="32" t="s">
        <v>68</v>
      </c>
      <c r="C10" s="392" t="s">
        <v>69</v>
      </c>
      <c r="D10" s="58">
        <f>'[1]Отпуск ЭЭ сет организациями'!$F$15/1000</f>
        <v>77.189317000000017</v>
      </c>
      <c r="E10" s="58">
        <f>[2]Лист1!$D$11</f>
        <v>77.941599999999994</v>
      </c>
      <c r="H10" s="135">
        <f>E10/D10</f>
        <v>1.0097459470978345</v>
      </c>
    </row>
    <row r="11" spans="1:8">
      <c r="A11" s="390"/>
      <c r="B11" s="34" t="s">
        <v>13</v>
      </c>
      <c r="C11" s="394"/>
      <c r="D11" s="57">
        <f>'[1]Отпуск ЭЭ сет организациями'!$G$15/1000</f>
        <v>23.463588000000001</v>
      </c>
      <c r="E11" s="101">
        <f>[2]Лист1!$D$8</f>
        <v>24.3962</v>
      </c>
    </row>
    <row r="12" spans="1:8">
      <c r="A12" s="390"/>
      <c r="B12" s="35" t="s">
        <v>12</v>
      </c>
      <c r="C12" s="394"/>
      <c r="D12" s="105"/>
      <c r="E12" s="102" t="s">
        <v>39</v>
      </c>
    </row>
    <row r="13" spans="1:8">
      <c r="A13" s="390"/>
      <c r="B13" s="35" t="s">
        <v>11</v>
      </c>
      <c r="C13" s="394"/>
      <c r="D13" s="105">
        <f>'[1]Отпуск ЭЭ сет организациями'!$I$15/1000</f>
        <v>53.494853000000006</v>
      </c>
      <c r="E13" s="103">
        <f>[2]Лист1!$D$9</f>
        <v>53.334299999999999</v>
      </c>
    </row>
    <row r="14" spans="1:8" ht="15.75" thickBot="1">
      <c r="A14" s="391"/>
      <c r="B14" s="36" t="s">
        <v>10</v>
      </c>
      <c r="C14" s="395"/>
      <c r="D14" s="106">
        <f>19619.583/1000</f>
        <v>19.619582999999999</v>
      </c>
      <c r="E14" s="104">
        <v>18.083307619999999</v>
      </c>
    </row>
    <row r="15" spans="1:8" ht="15.75" thickBot="1">
      <c r="A15" s="11">
        <v>2</v>
      </c>
      <c r="B15" s="31" t="s">
        <v>70</v>
      </c>
      <c r="C15" s="392" t="s">
        <v>69</v>
      </c>
      <c r="D15" s="51">
        <f>D16</f>
        <v>3.1921330000000001</v>
      </c>
      <c r="E15" s="52">
        <f>E16</f>
        <v>3.2267999999999999</v>
      </c>
    </row>
    <row r="16" spans="1:8" ht="45.75" thickBot="1">
      <c r="A16" s="253" t="s">
        <v>33</v>
      </c>
      <c r="B16" s="32" t="s">
        <v>71</v>
      </c>
      <c r="C16" s="393"/>
      <c r="D16" s="59">
        <f>SUM(D17:D20)</f>
        <v>3.1921330000000001</v>
      </c>
      <c r="E16" s="59">
        <f>[2]Лист1!$G$11</f>
        <v>3.2267999999999999</v>
      </c>
    </row>
    <row r="17" spans="1:9">
      <c r="A17" s="390"/>
      <c r="B17" s="34" t="s">
        <v>13</v>
      </c>
      <c r="C17" s="394"/>
      <c r="D17" s="45">
        <v>0</v>
      </c>
      <c r="E17" s="44">
        <v>0</v>
      </c>
    </row>
    <row r="18" spans="1:9">
      <c r="A18" s="390"/>
      <c r="B18" s="35" t="s">
        <v>12</v>
      </c>
      <c r="C18" s="394"/>
      <c r="D18" s="54" t="s">
        <v>39</v>
      </c>
      <c r="E18" s="55" t="s">
        <v>39</v>
      </c>
    </row>
    <row r="19" spans="1:9">
      <c r="A19" s="390"/>
      <c r="B19" s="35" t="s">
        <v>11</v>
      </c>
      <c r="C19" s="394"/>
      <c r="D19" s="47">
        <f>'[1]Отпуск ЭЭ сет организациями'!$I$33/1000</f>
        <v>2.5856280000000003</v>
      </c>
      <c r="E19" s="46">
        <f>[2]Лист1!$G$9</f>
        <v>2.6137000000000001</v>
      </c>
    </row>
    <row r="20" spans="1:9" ht="15.75" thickBot="1">
      <c r="A20" s="391"/>
      <c r="B20" s="36" t="s">
        <v>10</v>
      </c>
      <c r="C20" s="395"/>
      <c r="D20" s="49">
        <f>'[1]Отпуск ЭЭ сет организациями'!$J$33/1000</f>
        <v>0.60650499999999996</v>
      </c>
      <c r="E20" s="48">
        <f>[2]Лист1!$G$10</f>
        <v>0.61309999999999998</v>
      </c>
    </row>
    <row r="21" spans="1:9" ht="30.75" thickBot="1">
      <c r="A21" s="11">
        <v>3</v>
      </c>
      <c r="B21" s="31" t="s">
        <v>72</v>
      </c>
      <c r="C21" s="392" t="s">
        <v>73</v>
      </c>
      <c r="D21" s="60">
        <f>D22</f>
        <v>4.1354595740236952</v>
      </c>
      <c r="E21" s="59">
        <f>E22</f>
        <v>4.1400227862912748</v>
      </c>
    </row>
    <row r="22" spans="1:9" ht="45.75" thickBot="1">
      <c r="A22" s="253" t="s">
        <v>34</v>
      </c>
      <c r="B22" s="32" t="s">
        <v>71</v>
      </c>
      <c r="C22" s="393"/>
      <c r="D22" s="61">
        <f>D16/D10*100</f>
        <v>4.1354595740236952</v>
      </c>
      <c r="E22" s="61">
        <f>E16/E10*100</f>
        <v>4.1400227862912748</v>
      </c>
    </row>
    <row r="23" spans="1:9">
      <c r="A23" s="390"/>
      <c r="B23" s="34" t="s">
        <v>13</v>
      </c>
      <c r="C23" s="394"/>
      <c r="D23" s="47">
        <f t="shared" ref="D23:E26" si="0">D17/D11*100</f>
        <v>0</v>
      </c>
      <c r="E23" s="46">
        <f t="shared" si="0"/>
        <v>0</v>
      </c>
    </row>
    <row r="24" spans="1:9">
      <c r="A24" s="390"/>
      <c r="B24" s="35" t="s">
        <v>12</v>
      </c>
      <c r="C24" s="394"/>
      <c r="D24" s="54" t="s">
        <v>39</v>
      </c>
      <c r="E24" s="55" t="s">
        <v>39</v>
      </c>
    </row>
    <row r="25" spans="1:9">
      <c r="A25" s="390"/>
      <c r="B25" s="35" t="s">
        <v>11</v>
      </c>
      <c r="C25" s="394"/>
      <c r="D25" s="47">
        <f t="shared" si="0"/>
        <v>4.8334145342917383</v>
      </c>
      <c r="E25" s="46">
        <f t="shared" si="0"/>
        <v>4.9005986766489862</v>
      </c>
    </row>
    <row r="26" spans="1:9" ht="15.75" thickBot="1">
      <c r="A26" s="391"/>
      <c r="B26" s="36" t="s">
        <v>10</v>
      </c>
      <c r="C26" s="395"/>
      <c r="D26" s="49">
        <f t="shared" si="0"/>
        <v>3.0913246219351347</v>
      </c>
      <c r="E26" s="48">
        <f t="shared" si="0"/>
        <v>3.3904195675016671</v>
      </c>
    </row>
    <row r="27" spans="1:9" ht="30.75" thickBot="1">
      <c r="A27" s="11">
        <v>4</v>
      </c>
      <c r="B27" s="31" t="s">
        <v>74</v>
      </c>
      <c r="C27" s="392" t="s">
        <v>69</v>
      </c>
      <c r="D27" s="60">
        <f>D28</f>
        <v>73.997184000000004</v>
      </c>
      <c r="E27" s="59">
        <f>E28</f>
        <v>74.714799999999997</v>
      </c>
      <c r="G27" s="107"/>
      <c r="I27" s="107"/>
    </row>
    <row r="28" spans="1:9" ht="30.75" thickBot="1">
      <c r="A28" s="253" t="s">
        <v>81</v>
      </c>
      <c r="B28" s="32" t="s">
        <v>75</v>
      </c>
      <c r="C28" s="393"/>
      <c r="D28" s="42">
        <f>SUM(D29:D32)</f>
        <v>73.997184000000004</v>
      </c>
      <c r="E28" s="43">
        <f>SUM(E29:E32)</f>
        <v>74.714799999999997</v>
      </c>
    </row>
    <row r="29" spans="1:9">
      <c r="A29" s="390"/>
      <c r="B29" s="34" t="s">
        <v>13</v>
      </c>
      <c r="C29" s="394"/>
      <c r="D29" s="46">
        <f>'[1]Отпуск ЭЭ сет организациями'!$G$24/1000</f>
        <v>19.292154</v>
      </c>
      <c r="E29" s="46">
        <f>[2]Лист1!$K$8</f>
        <v>20.216000000000001</v>
      </c>
    </row>
    <row r="30" spans="1:9">
      <c r="A30" s="390"/>
      <c r="B30" s="35" t="s">
        <v>12</v>
      </c>
      <c r="C30" s="394"/>
      <c r="D30" s="54" t="s">
        <v>39</v>
      </c>
      <c r="E30" s="55" t="s">
        <v>39</v>
      </c>
    </row>
    <row r="31" spans="1:9">
      <c r="A31" s="390"/>
      <c r="B31" s="35" t="s">
        <v>11</v>
      </c>
      <c r="C31" s="394"/>
      <c r="D31" s="47">
        <f>'[1]Отпуск ЭЭ сет организациями'!$I$24/1000</f>
        <v>35.461075999999998</v>
      </c>
      <c r="E31" s="46">
        <f>[2]Лист1!$K$9</f>
        <v>35.260399999999997</v>
      </c>
    </row>
    <row r="32" spans="1:9" ht="15.75" thickBot="1">
      <c r="A32" s="391"/>
      <c r="B32" s="36" t="s">
        <v>10</v>
      </c>
      <c r="C32" s="395"/>
      <c r="D32" s="49">
        <f>'[1]Отпуск ЭЭ сет организациями'!$J$24/1000</f>
        <v>19.243954000000002</v>
      </c>
      <c r="E32" s="48">
        <f>[2]Лист1!$K$10</f>
        <v>19.238399999999999</v>
      </c>
    </row>
    <row r="33" spans="1:7" ht="15.75" thickBot="1">
      <c r="A33" s="396" t="s">
        <v>76</v>
      </c>
      <c r="B33" s="395"/>
      <c r="C33" s="397"/>
      <c r="D33" s="395"/>
      <c r="E33" s="398"/>
    </row>
    <row r="34" spans="1:7" ht="30.75" thickBot="1">
      <c r="A34" s="253">
        <v>5</v>
      </c>
      <c r="B34" s="32" t="s">
        <v>68</v>
      </c>
      <c r="C34" s="392" t="s">
        <v>77</v>
      </c>
      <c r="D34" s="58">
        <f>'[1]Отпуск ЭЭ сет организациями'!$F$37</f>
        <v>13.650000000000002</v>
      </c>
      <c r="E34" s="58">
        <v>13.240266666666669</v>
      </c>
    </row>
    <row r="35" spans="1:7">
      <c r="A35" s="390"/>
      <c r="B35" s="34" t="s">
        <v>13</v>
      </c>
      <c r="C35" s="394"/>
      <c r="D35" s="56">
        <f>'[1]Отпуск ЭЭ сет организациями'!$G$37</f>
        <v>4.149</v>
      </c>
      <c r="E35" s="57">
        <f>D35*$H$10</f>
        <v>4.1894359345089152</v>
      </c>
      <c r="G35" s="107"/>
    </row>
    <row r="36" spans="1:7">
      <c r="A36" s="390"/>
      <c r="B36" s="35" t="s">
        <v>12</v>
      </c>
      <c r="C36" s="394"/>
      <c r="D36" s="54" t="s">
        <v>39</v>
      </c>
      <c r="E36" s="55" t="s">
        <v>39</v>
      </c>
    </row>
    <row r="37" spans="1:7">
      <c r="A37" s="390"/>
      <c r="B37" s="35" t="s">
        <v>11</v>
      </c>
      <c r="C37" s="394"/>
      <c r="D37" s="47">
        <f>'[1]Отпуск ЭЭ сет организациями'!$I$37</f>
        <v>9.4600000000000009</v>
      </c>
      <c r="E37" s="105">
        <f t="shared" ref="E37:E38" si="1">D37*$H$10</f>
        <v>9.5521966595455154</v>
      </c>
    </row>
    <row r="38" spans="1:7" ht="15.75" thickBot="1">
      <c r="A38" s="391"/>
      <c r="B38" s="36" t="s">
        <v>10</v>
      </c>
      <c r="C38" s="395"/>
      <c r="D38" s="49">
        <f>'[1]Отпуск ЭЭ сет организациями'!$J$41</f>
        <v>3.4690000000000003</v>
      </c>
      <c r="E38" s="106">
        <f t="shared" si="1"/>
        <v>3.5028086904823881</v>
      </c>
    </row>
    <row r="39" spans="1:7" ht="15.75" thickBot="1">
      <c r="A39" s="11">
        <v>6</v>
      </c>
      <c r="B39" s="31" t="s">
        <v>70</v>
      </c>
      <c r="C39" s="392" t="s">
        <v>77</v>
      </c>
      <c r="D39" s="60">
        <f>D40</f>
        <v>0.56400000000000006</v>
      </c>
      <c r="E39" s="50">
        <v>0.7204513429331314</v>
      </c>
    </row>
    <row r="40" spans="1:7" ht="45.75" thickBot="1">
      <c r="A40" s="253" t="s">
        <v>82</v>
      </c>
      <c r="B40" s="32" t="s">
        <v>71</v>
      </c>
      <c r="C40" s="393"/>
      <c r="D40" s="53">
        <f>SUM(D41:D44)</f>
        <v>0.56400000000000006</v>
      </c>
      <c r="E40" s="53">
        <f>SUM(E41:E44)</f>
        <v>0.56949671416317871</v>
      </c>
    </row>
    <row r="41" spans="1:7">
      <c r="A41" s="261"/>
      <c r="B41" s="34" t="s">
        <v>13</v>
      </c>
      <c r="C41" s="394"/>
      <c r="D41" s="45">
        <f>'[3]Отпуск ЭЭ сет организациями'!$G$55</f>
        <v>0</v>
      </c>
      <c r="E41" s="44">
        <v>0</v>
      </c>
    </row>
    <row r="42" spans="1:7">
      <c r="A42" s="261"/>
      <c r="B42" s="35" t="s">
        <v>12</v>
      </c>
      <c r="C42" s="394"/>
      <c r="D42" s="54" t="s">
        <v>39</v>
      </c>
      <c r="E42" s="55" t="s">
        <v>39</v>
      </c>
    </row>
    <row r="43" spans="1:7">
      <c r="A43" s="261"/>
      <c r="B43" s="35" t="s">
        <v>11</v>
      </c>
      <c r="C43" s="394"/>
      <c r="D43" s="47">
        <f>'[1]Отпуск ЭЭ сет организациями'!$I$55</f>
        <v>0.45700000000000002</v>
      </c>
      <c r="E43" s="46">
        <f>D43*H10</f>
        <v>0.46145389782371038</v>
      </c>
    </row>
    <row r="44" spans="1:7" ht="15.75" thickBot="1">
      <c r="A44" s="254"/>
      <c r="B44" s="36" t="s">
        <v>10</v>
      </c>
      <c r="C44" s="395"/>
      <c r="D44" s="49">
        <f>'[1]Отпуск ЭЭ сет организациями'!$J$55</f>
        <v>0.107</v>
      </c>
      <c r="E44" s="48">
        <f>D44*H10</f>
        <v>0.10804281633946829</v>
      </c>
    </row>
    <row r="45" spans="1:7" ht="30.75" thickBot="1">
      <c r="A45" s="11">
        <v>7</v>
      </c>
      <c r="B45" s="31" t="s">
        <v>72</v>
      </c>
      <c r="C45" s="392" t="s">
        <v>73</v>
      </c>
      <c r="D45" s="60">
        <f>D46</f>
        <v>4.1318681318681314</v>
      </c>
      <c r="E45" s="50">
        <f>E46</f>
        <v>4.3012480677366414</v>
      </c>
    </row>
    <row r="46" spans="1:7" ht="45.75" thickBot="1">
      <c r="A46" s="253" t="s">
        <v>83</v>
      </c>
      <c r="B46" s="32" t="s">
        <v>71</v>
      </c>
      <c r="C46" s="393"/>
      <c r="D46" s="43">
        <f>D40/D34*100</f>
        <v>4.1318681318681314</v>
      </c>
      <c r="E46" s="43">
        <f>E40/E34*100</f>
        <v>4.3012480677366414</v>
      </c>
    </row>
    <row r="47" spans="1:7">
      <c r="A47" s="390"/>
      <c r="B47" s="34" t="s">
        <v>13</v>
      </c>
      <c r="C47" s="394"/>
      <c r="D47" s="47">
        <f t="shared" ref="D47:E47" si="2">D41/D35*100</f>
        <v>0</v>
      </c>
      <c r="E47" s="46">
        <f t="shared" si="2"/>
        <v>0</v>
      </c>
    </row>
    <row r="48" spans="1:7">
      <c r="A48" s="390"/>
      <c r="B48" s="35" t="s">
        <v>12</v>
      </c>
      <c r="C48" s="394"/>
      <c r="D48" s="54" t="s">
        <v>39</v>
      </c>
      <c r="E48" s="55" t="s">
        <v>39</v>
      </c>
    </row>
    <row r="49" spans="1:7">
      <c r="A49" s="390"/>
      <c r="B49" s="35" t="s">
        <v>11</v>
      </c>
      <c r="C49" s="394"/>
      <c r="D49" s="47">
        <f t="shared" ref="D49:E49" si="3">D43/D37*100</f>
        <v>4.8308668076109935</v>
      </c>
      <c r="E49" s="46">
        <f t="shared" si="3"/>
        <v>4.8308668076109926</v>
      </c>
    </row>
    <row r="50" spans="1:7" ht="15.75" thickBot="1">
      <c r="A50" s="391"/>
      <c r="B50" s="36" t="s">
        <v>10</v>
      </c>
      <c r="C50" s="395"/>
      <c r="D50" s="49">
        <f t="shared" ref="D50:E50" si="4">D44/D38*100</f>
        <v>3.0844623810896508</v>
      </c>
      <c r="E50" s="48">
        <f t="shared" si="4"/>
        <v>3.0844623810896508</v>
      </c>
    </row>
    <row r="51" spans="1:7" ht="30.75" thickBot="1">
      <c r="A51" s="11">
        <v>8</v>
      </c>
      <c r="B51" s="31" t="s">
        <v>74</v>
      </c>
      <c r="C51" s="392" t="s">
        <v>77</v>
      </c>
      <c r="D51" s="60">
        <f>D52</f>
        <v>13.085000000000001</v>
      </c>
      <c r="E51" s="59">
        <f>E52</f>
        <v>16.67494457037364</v>
      </c>
      <c r="G51" s="107"/>
    </row>
    <row r="52" spans="1:7" ht="30.75" thickBot="1">
      <c r="A52" s="253" t="s">
        <v>84</v>
      </c>
      <c r="B52" s="32" t="s">
        <v>75</v>
      </c>
      <c r="C52" s="393"/>
      <c r="D52" s="43">
        <f>SUM(D53:D56)</f>
        <v>13.085000000000001</v>
      </c>
      <c r="E52" s="43">
        <f>SUM(E53:E56)</f>
        <v>16.67494457037364</v>
      </c>
    </row>
    <row r="53" spans="1:7">
      <c r="A53" s="390"/>
      <c r="B53" s="34" t="s">
        <v>13</v>
      </c>
      <c r="C53" s="394"/>
      <c r="D53" s="47">
        <f>'[1]Отпуск ЭЭ сет организациями'!$G$46</f>
        <v>3.4119999999999999</v>
      </c>
      <c r="E53" s="46">
        <f t="shared" ref="E53" si="5">E35-E41</f>
        <v>4.1894359345089152</v>
      </c>
    </row>
    <row r="54" spans="1:7">
      <c r="A54" s="390"/>
      <c r="B54" s="35" t="s">
        <v>12</v>
      </c>
      <c r="C54" s="394"/>
      <c r="D54" s="54" t="s">
        <v>39</v>
      </c>
      <c r="E54" s="55" t="s">
        <v>39</v>
      </c>
    </row>
    <row r="55" spans="1:7">
      <c r="A55" s="390"/>
      <c r="B55" s="35" t="s">
        <v>11</v>
      </c>
      <c r="C55" s="394"/>
      <c r="D55" s="47">
        <f>'[1]Отпуск ЭЭ сет организациями'!$I$46</f>
        <v>6.2700000000000005</v>
      </c>
      <c r="E55" s="46">
        <f t="shared" ref="E55" si="6">E37-E43</f>
        <v>9.0907427617218044</v>
      </c>
    </row>
    <row r="56" spans="1:7" ht="15.75" thickBot="1">
      <c r="A56" s="391"/>
      <c r="B56" s="36" t="s">
        <v>10</v>
      </c>
      <c r="C56" s="395"/>
      <c r="D56" s="49">
        <f>'[1]Отпуск ЭЭ сет организациями'!$J$46</f>
        <v>3.403</v>
      </c>
      <c r="E56" s="48">
        <f t="shared" ref="E56" si="7">E38-E44</f>
        <v>3.3947658741429199</v>
      </c>
    </row>
    <row r="57" spans="1:7" ht="15.75" thickBot="1">
      <c r="A57" s="11">
        <v>9</v>
      </c>
      <c r="B57" s="31" t="s">
        <v>78</v>
      </c>
      <c r="C57" s="392" t="s">
        <v>77</v>
      </c>
      <c r="D57" s="60">
        <f>D58</f>
        <v>13.122</v>
      </c>
      <c r="E57" s="59">
        <f>E58</f>
        <v>16.67494457037364</v>
      </c>
    </row>
    <row r="58" spans="1:7" ht="30.75" thickBot="1">
      <c r="A58" s="253" t="s">
        <v>85</v>
      </c>
      <c r="B58" s="32" t="s">
        <v>79</v>
      </c>
      <c r="C58" s="393"/>
      <c r="D58" s="42">
        <v>13.122</v>
      </c>
      <c r="E58" s="53">
        <f>SUM(E59:E62)</f>
        <v>16.67494457037364</v>
      </c>
    </row>
    <row r="59" spans="1:7">
      <c r="A59" s="390"/>
      <c r="B59" s="34" t="s">
        <v>13</v>
      </c>
      <c r="C59" s="394"/>
      <c r="D59" s="56">
        <v>3.5569999999999999</v>
      </c>
      <c r="E59" s="57">
        <f>E53</f>
        <v>4.1894359345089152</v>
      </c>
    </row>
    <row r="60" spans="1:7">
      <c r="A60" s="390"/>
      <c r="B60" s="35" t="s">
        <v>12</v>
      </c>
      <c r="C60" s="394"/>
      <c r="D60" s="54" t="s">
        <v>39</v>
      </c>
      <c r="E60" s="55" t="s">
        <v>39</v>
      </c>
    </row>
    <row r="61" spans="1:7">
      <c r="A61" s="390"/>
      <c r="B61" s="35" t="s">
        <v>11</v>
      </c>
      <c r="C61" s="394"/>
      <c r="D61" s="47">
        <v>6.4630000000000001</v>
      </c>
      <c r="E61" s="46">
        <f>E55</f>
        <v>9.0907427617218044</v>
      </c>
    </row>
    <row r="62" spans="1:7" ht="15.75" thickBot="1">
      <c r="A62" s="391"/>
      <c r="B62" s="36" t="s">
        <v>10</v>
      </c>
      <c r="C62" s="395"/>
      <c r="D62" s="49">
        <v>3.1020000000000003</v>
      </c>
      <c r="E62" s="48">
        <f>E56</f>
        <v>3.3947658741429199</v>
      </c>
    </row>
  </sheetData>
  <mergeCells count="28">
    <mergeCell ref="A4:B4"/>
    <mergeCell ref="A5:B5"/>
    <mergeCell ref="A6:B6"/>
    <mergeCell ref="C57:C62"/>
    <mergeCell ref="A58:A62"/>
    <mergeCell ref="C21:C26"/>
    <mergeCell ref="A22:A26"/>
    <mergeCell ref="C27:C32"/>
    <mergeCell ref="A28:A32"/>
    <mergeCell ref="A33:E33"/>
    <mergeCell ref="A34:A38"/>
    <mergeCell ref="C34:C38"/>
    <mergeCell ref="A2:E2"/>
    <mergeCell ref="A52:A56"/>
    <mergeCell ref="C6:E6"/>
    <mergeCell ref="C4:E4"/>
    <mergeCell ref="C5:E5"/>
    <mergeCell ref="A40:A44"/>
    <mergeCell ref="C39:C44"/>
    <mergeCell ref="C45:C50"/>
    <mergeCell ref="A46:A50"/>
    <mergeCell ref="C51:C56"/>
    <mergeCell ref="A7:E7"/>
    <mergeCell ref="A9:E9"/>
    <mergeCell ref="A10:A14"/>
    <mergeCell ref="C10:C14"/>
    <mergeCell ref="C15:C20"/>
    <mergeCell ref="A16:A20"/>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14"/>
  <sheetViews>
    <sheetView workbookViewId="0">
      <selection activeCell="H9" sqref="H9"/>
    </sheetView>
  </sheetViews>
  <sheetFormatPr defaultRowHeight="15"/>
  <cols>
    <col min="1" max="1" width="14.28515625" customWidth="1"/>
    <col min="2" max="2" width="18" customWidth="1"/>
    <col min="3" max="3" width="15.42578125" customWidth="1"/>
    <col min="4" max="4" width="24.42578125" customWidth="1"/>
  </cols>
  <sheetData>
    <row r="1" spans="1:5">
      <c r="D1" s="64" t="s">
        <v>96</v>
      </c>
    </row>
    <row r="2" spans="1:5">
      <c r="A2" s="274" t="s">
        <v>95</v>
      </c>
      <c r="B2" s="274"/>
      <c r="C2" s="274"/>
      <c r="D2" s="274"/>
    </row>
    <row r="3" spans="1:5">
      <c r="A3" s="399" t="s">
        <v>108</v>
      </c>
      <c r="B3" s="399"/>
      <c r="C3" s="399"/>
      <c r="D3" s="399"/>
    </row>
    <row r="4" spans="1:5" ht="15.75" thickBot="1">
      <c r="A4" s="63"/>
    </row>
    <row r="5" spans="1:5" ht="30.75" customHeight="1" thickBot="1">
      <c r="A5" s="295" t="s">
        <v>28</v>
      </c>
      <c r="B5" s="297"/>
      <c r="C5" s="320" t="s">
        <v>27</v>
      </c>
      <c r="D5" s="322"/>
    </row>
    <row r="6" spans="1:5" ht="15.75" thickBot="1">
      <c r="A6" s="295" t="s">
        <v>26</v>
      </c>
      <c r="B6" s="297"/>
      <c r="C6" s="280" t="s">
        <v>25</v>
      </c>
      <c r="D6" s="282"/>
      <c r="E6" s="33"/>
    </row>
    <row r="7" spans="1:5" ht="32.25" customHeight="1" thickBot="1">
      <c r="A7" s="295" t="s">
        <v>24</v>
      </c>
      <c r="B7" s="297"/>
      <c r="C7" s="280" t="s">
        <v>40</v>
      </c>
      <c r="D7" s="282"/>
      <c r="E7" s="33"/>
    </row>
    <row r="8" spans="1:5" ht="31.5" customHeight="1" thickBot="1">
      <c r="A8" s="265" t="s">
        <v>258</v>
      </c>
      <c r="B8" s="266"/>
      <c r="C8" s="266"/>
      <c r="D8" s="267"/>
    </row>
    <row r="9" spans="1:5" ht="60.75" thickBot="1">
      <c r="A9" s="40" t="s">
        <v>86</v>
      </c>
      <c r="B9" s="400" t="s">
        <v>87</v>
      </c>
      <c r="C9" s="401"/>
      <c r="D9" s="24" t="s">
        <v>88</v>
      </c>
    </row>
    <row r="10" spans="1:5" ht="15.75" thickBot="1">
      <c r="A10" s="4">
        <v>1</v>
      </c>
      <c r="B10" s="265">
        <v>2</v>
      </c>
      <c r="C10" s="267"/>
      <c r="D10" s="24">
        <v>3</v>
      </c>
    </row>
    <row r="11" spans="1:5" ht="15.75" thickBot="1">
      <c r="A11" s="134">
        <v>3192133</v>
      </c>
      <c r="B11" s="402">
        <f>D11/A11*1000</f>
        <v>2.1684831114493037</v>
      </c>
      <c r="C11" s="403"/>
      <c r="D11" s="225">
        <v>6922.0865000000003</v>
      </c>
    </row>
    <row r="13" spans="1:5" ht="29.25" customHeight="1">
      <c r="A13" s="380" t="s">
        <v>89</v>
      </c>
      <c r="B13" s="380"/>
      <c r="C13" s="380"/>
      <c r="D13" s="380"/>
    </row>
    <row r="14" spans="1:5" ht="32.25" customHeight="1">
      <c r="A14" s="380" t="s">
        <v>90</v>
      </c>
      <c r="B14" s="380"/>
      <c r="C14" s="380"/>
      <c r="D14" s="380"/>
    </row>
  </sheetData>
  <mergeCells count="14">
    <mergeCell ref="A13:D13"/>
    <mergeCell ref="A14:D14"/>
    <mergeCell ref="A2:D2"/>
    <mergeCell ref="A3:D3"/>
    <mergeCell ref="A8:D8"/>
    <mergeCell ref="B9:C9"/>
    <mergeCell ref="B10:C10"/>
    <mergeCell ref="B11:C11"/>
    <mergeCell ref="A5:B5"/>
    <mergeCell ref="C5:D5"/>
    <mergeCell ref="A6:B6"/>
    <mergeCell ref="C6:D6"/>
    <mergeCell ref="A7:B7"/>
    <mergeCell ref="C7:D7"/>
  </mergeCells>
  <hyperlinks>
    <hyperlink ref="A9" location="Par549" display="Par549"/>
    <hyperlink ref="B9" location="Par550" display="Par550"/>
    <hyperlink ref="A3" location="Par529" display="Par529"/>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J13"/>
  <sheetViews>
    <sheetView workbookViewId="0">
      <selection activeCell="I12" sqref="I12"/>
    </sheetView>
  </sheetViews>
  <sheetFormatPr defaultRowHeight="15"/>
  <cols>
    <col min="1" max="1" width="34.85546875" customWidth="1"/>
    <col min="2" max="2" width="12.7109375" customWidth="1"/>
    <col min="3" max="3" width="16.85546875" customWidth="1"/>
    <col min="4" max="4" width="18.85546875" customWidth="1"/>
  </cols>
  <sheetData>
    <row r="1" spans="1:10">
      <c r="D1" s="64" t="s">
        <v>100</v>
      </c>
    </row>
    <row r="2" spans="1:10">
      <c r="A2" s="274" t="s">
        <v>97</v>
      </c>
      <c r="B2" s="274"/>
      <c r="C2" s="274"/>
      <c r="D2" s="274"/>
    </row>
    <row r="3" spans="1:10">
      <c r="A3" s="399" t="s">
        <v>107</v>
      </c>
      <c r="B3" s="399"/>
      <c r="C3" s="399"/>
      <c r="D3" s="399"/>
    </row>
    <row r="4" spans="1:10" ht="15.75" thickBot="1"/>
    <row r="5" spans="1:10" ht="30.75" thickBot="1">
      <c r="A5" s="68" t="s">
        <v>28</v>
      </c>
      <c r="B5" s="258" t="s">
        <v>27</v>
      </c>
      <c r="C5" s="259"/>
      <c r="D5" s="260"/>
    </row>
    <row r="6" spans="1:10" ht="15.75" thickBot="1">
      <c r="A6" s="26" t="s">
        <v>26</v>
      </c>
      <c r="B6" s="280" t="s">
        <v>25</v>
      </c>
      <c r="C6" s="281"/>
      <c r="D6" s="282"/>
    </row>
    <row r="7" spans="1:10" ht="30.75" thickBot="1">
      <c r="A7" s="26" t="s">
        <v>24</v>
      </c>
      <c r="B7" s="280" t="s">
        <v>40</v>
      </c>
      <c r="C7" s="281"/>
      <c r="D7" s="282"/>
    </row>
    <row r="8" spans="1:10" ht="30" customHeight="1" thickBot="1">
      <c r="A8" s="258" t="s">
        <v>259</v>
      </c>
      <c r="B8" s="259"/>
      <c r="C8" s="259"/>
      <c r="D8" s="260"/>
      <c r="F8" s="67"/>
    </row>
    <row r="9" spans="1:10" ht="30.75" customHeight="1" thickBot="1">
      <c r="A9" s="286" t="s">
        <v>98</v>
      </c>
      <c r="B9" s="288"/>
      <c r="C9" s="258" t="s">
        <v>236</v>
      </c>
      <c r="D9" s="260"/>
    </row>
    <row r="10" spans="1:10" ht="15.75" thickBot="1">
      <c r="A10" s="307" t="s">
        <v>22</v>
      </c>
      <c r="B10" s="309"/>
      <c r="C10" s="14" t="s">
        <v>21</v>
      </c>
      <c r="D10" s="14" t="s">
        <v>20</v>
      </c>
    </row>
    <row r="11" spans="1:10" ht="15.75" thickBot="1">
      <c r="A11" s="310"/>
      <c r="B11" s="312"/>
      <c r="C11" s="28">
        <v>43094</v>
      </c>
      <c r="D11" s="116" t="s">
        <v>240</v>
      </c>
      <c r="G11" s="406"/>
      <c r="H11" s="406"/>
      <c r="I11" s="407"/>
      <c r="J11" s="407"/>
    </row>
    <row r="12" spans="1:10" ht="63" customHeight="1" thickBot="1">
      <c r="A12" s="286" t="s">
        <v>19</v>
      </c>
      <c r="B12" s="288"/>
      <c r="C12" s="271" t="s">
        <v>242</v>
      </c>
      <c r="D12" s="306"/>
      <c r="E12" s="130"/>
      <c r="F12" s="130"/>
    </row>
    <row r="13" spans="1:10" ht="15.75" thickBot="1">
      <c r="A13" s="286" t="s">
        <v>99</v>
      </c>
      <c r="B13" s="288"/>
      <c r="C13" s="404">
        <f>Баланс!E21</f>
        <v>4.1400227862912748</v>
      </c>
      <c r="D13" s="405"/>
    </row>
  </sheetData>
  <mergeCells count="15">
    <mergeCell ref="G11:H11"/>
    <mergeCell ref="I11:J11"/>
    <mergeCell ref="A10:B11"/>
    <mergeCell ref="A12:B12"/>
    <mergeCell ref="C12:D12"/>
    <mergeCell ref="A13:B13"/>
    <mergeCell ref="C13:D13"/>
    <mergeCell ref="A2:D2"/>
    <mergeCell ref="A3:D3"/>
    <mergeCell ref="B5:D5"/>
    <mergeCell ref="B6:D6"/>
    <mergeCell ref="B7:D7"/>
    <mergeCell ref="A8:D8"/>
    <mergeCell ref="A9:B9"/>
    <mergeCell ref="C9:D9"/>
  </mergeCells>
  <hyperlinks>
    <hyperlink ref="A3" location="Par556" display="Par556"/>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16"/>
  <sheetViews>
    <sheetView topLeftCell="B1" workbookViewId="0">
      <selection activeCell="A9" sqref="A9"/>
    </sheetView>
  </sheetViews>
  <sheetFormatPr defaultRowHeight="15"/>
  <cols>
    <col min="1" max="1" width="4.140625" customWidth="1"/>
    <col min="2" max="2" width="53.5703125" customWidth="1"/>
    <col min="3" max="3" width="12.85546875" customWidth="1"/>
    <col min="4" max="4" width="17.85546875" customWidth="1"/>
  </cols>
  <sheetData>
    <row r="1" spans="1:4">
      <c r="D1" s="64" t="s">
        <v>102</v>
      </c>
    </row>
    <row r="2" spans="1:4">
      <c r="A2" s="274" t="s">
        <v>101</v>
      </c>
      <c r="B2" s="274"/>
      <c r="C2" s="274"/>
      <c r="D2" s="274"/>
    </row>
    <row r="3" spans="1:4">
      <c r="A3" s="399" t="s">
        <v>106</v>
      </c>
      <c r="B3" s="399"/>
      <c r="C3" s="399"/>
      <c r="D3" s="399"/>
    </row>
    <row r="4" spans="1:4" ht="15.75" thickBot="1"/>
    <row r="5" spans="1:4" ht="45" customHeight="1" thickBot="1">
      <c r="A5" s="283" t="s">
        <v>28</v>
      </c>
      <c r="B5" s="285"/>
      <c r="C5" s="258" t="str">
        <f>'Форма 1.3'!C5</f>
        <v>ООО "Каскад-Энергосеть"</v>
      </c>
      <c r="D5" s="260"/>
    </row>
    <row r="6" spans="1:4" ht="15.75" thickBot="1">
      <c r="A6" s="283" t="s">
        <v>26</v>
      </c>
      <c r="B6" s="285"/>
      <c r="C6" s="323" t="str">
        <f>'Форма 1.3'!C6</f>
        <v>4028033476</v>
      </c>
      <c r="D6" s="267"/>
    </row>
    <row r="7" spans="1:4" ht="36" customHeight="1" thickBot="1">
      <c r="A7" s="283" t="s">
        <v>24</v>
      </c>
      <c r="B7" s="285"/>
      <c r="C7" s="323" t="str">
        <f>'Форма 1.3'!C7</f>
        <v>248008,  г. Калуга ул. Механизаторов, 38</v>
      </c>
      <c r="D7" s="267"/>
    </row>
    <row r="8" spans="1:4" ht="33" customHeight="1" thickBot="1">
      <c r="A8" s="265" t="s">
        <v>360</v>
      </c>
      <c r="B8" s="266"/>
      <c r="C8" s="266"/>
      <c r="D8" s="267"/>
    </row>
    <row r="9" spans="1:4" ht="30.75" thickBot="1">
      <c r="A9" s="71" t="s">
        <v>17</v>
      </c>
      <c r="B9" s="72" t="s">
        <v>103</v>
      </c>
      <c r="C9" s="73" t="s">
        <v>104</v>
      </c>
      <c r="D9" s="73" t="s">
        <v>105</v>
      </c>
    </row>
    <row r="10" spans="1:4" ht="15.75" thickBot="1">
      <c r="A10" s="37">
        <v>1</v>
      </c>
      <c r="B10" s="39">
        <v>2</v>
      </c>
      <c r="C10" s="38">
        <v>3</v>
      </c>
      <c r="D10" s="91">
        <v>4</v>
      </c>
    </row>
    <row r="11" spans="1:4" ht="38.25">
      <c r="A11" s="74">
        <v>1</v>
      </c>
      <c r="B11" s="77" t="s">
        <v>171</v>
      </c>
      <c r="C11" s="80" t="s">
        <v>228</v>
      </c>
      <c r="D11" s="108" t="s">
        <v>177</v>
      </c>
    </row>
    <row r="12" spans="1:4" ht="51">
      <c r="A12" s="75">
        <v>2</v>
      </c>
      <c r="B12" s="78" t="s">
        <v>172</v>
      </c>
      <c r="C12" s="81" t="s">
        <v>229</v>
      </c>
      <c r="D12" s="83" t="s">
        <v>179</v>
      </c>
    </row>
    <row r="13" spans="1:4" ht="25.5">
      <c r="A13" s="75">
        <v>3</v>
      </c>
      <c r="B13" s="78" t="s">
        <v>173</v>
      </c>
      <c r="C13" s="81" t="s">
        <v>230</v>
      </c>
      <c r="D13" s="83" t="s">
        <v>177</v>
      </c>
    </row>
    <row r="14" spans="1:4" ht="38.25">
      <c r="A14" s="75">
        <v>4</v>
      </c>
      <c r="B14" s="78" t="s">
        <v>174</v>
      </c>
      <c r="C14" s="81" t="s">
        <v>231</v>
      </c>
      <c r="D14" s="83" t="s">
        <v>177</v>
      </c>
    </row>
    <row r="15" spans="1:4" ht="25.5">
      <c r="A15" s="75">
        <v>5</v>
      </c>
      <c r="B15" s="78" t="s">
        <v>175</v>
      </c>
      <c r="C15" s="81" t="s">
        <v>232</v>
      </c>
      <c r="D15" s="83" t="s">
        <v>177</v>
      </c>
    </row>
    <row r="16" spans="1:4" ht="26.25" thickBot="1">
      <c r="A16" s="76">
        <v>6</v>
      </c>
      <c r="B16" s="79" t="s">
        <v>176</v>
      </c>
      <c r="C16" s="82" t="s">
        <v>233</v>
      </c>
      <c r="D16" s="84" t="s">
        <v>178</v>
      </c>
    </row>
  </sheetData>
  <mergeCells count="9">
    <mergeCell ref="A8:D8"/>
    <mergeCell ref="A2:D2"/>
    <mergeCell ref="A3:D3"/>
    <mergeCell ref="C5:D5"/>
    <mergeCell ref="C6:D6"/>
    <mergeCell ref="C7:D7"/>
    <mergeCell ref="A5:B5"/>
    <mergeCell ref="A6:B6"/>
    <mergeCell ref="A7:B7"/>
  </mergeCells>
  <hyperlinks>
    <hyperlink ref="A3" location="Par581" display="Par58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H12"/>
  <sheetViews>
    <sheetView workbookViewId="0">
      <selection activeCell="L15" sqref="L14:L15"/>
    </sheetView>
  </sheetViews>
  <sheetFormatPr defaultRowHeight="15"/>
  <cols>
    <col min="1" max="1" width="21.28515625" customWidth="1"/>
    <col min="2" max="2" width="27" customWidth="1"/>
    <col min="3" max="3" width="13.28515625" customWidth="1"/>
    <col min="4" max="4" width="15.5703125" customWidth="1"/>
  </cols>
  <sheetData>
    <row r="1" spans="1:8">
      <c r="D1" s="64" t="s">
        <v>109</v>
      </c>
    </row>
    <row r="2" spans="1:8">
      <c r="A2" s="358" t="s">
        <v>110</v>
      </c>
      <c r="B2" s="358"/>
      <c r="C2" s="358"/>
      <c r="D2" s="358"/>
    </row>
    <row r="3" spans="1:8">
      <c r="A3" s="358" t="s">
        <v>111</v>
      </c>
      <c r="B3" s="358"/>
      <c r="C3" s="358"/>
      <c r="D3" s="358"/>
    </row>
    <row r="4" spans="1:8">
      <c r="A4" s="274" t="s">
        <v>112</v>
      </c>
      <c r="B4" s="274"/>
      <c r="C4" s="274"/>
      <c r="D4" s="274"/>
    </row>
    <row r="5" spans="1:8" ht="15.75" thickBot="1"/>
    <row r="6" spans="1:8" ht="30.75" customHeight="1" thickBot="1">
      <c r="A6" s="283" t="s">
        <v>28</v>
      </c>
      <c r="B6" s="285"/>
      <c r="C6" s="413" t="s">
        <v>27</v>
      </c>
      <c r="D6" s="414"/>
      <c r="G6" s="410"/>
      <c r="H6" s="410"/>
    </row>
    <row r="7" spans="1:8" ht="15.75" thickBot="1">
      <c r="A7" s="283" t="s">
        <v>26</v>
      </c>
      <c r="B7" s="285"/>
      <c r="C7" s="413">
        <v>4028033476</v>
      </c>
      <c r="D7" s="414"/>
      <c r="G7" s="411"/>
      <c r="H7" s="412"/>
    </row>
    <row r="8" spans="1:8" ht="30" customHeight="1" thickBot="1">
      <c r="A8" s="283" t="s">
        <v>24</v>
      </c>
      <c r="B8" s="285"/>
      <c r="C8" s="413" t="s">
        <v>40</v>
      </c>
      <c r="D8" s="414"/>
      <c r="G8" s="411"/>
      <c r="H8" s="412"/>
    </row>
    <row r="9" spans="1:8" ht="48.75" customHeight="1" thickBot="1">
      <c r="A9" s="265" t="s">
        <v>234</v>
      </c>
      <c r="B9" s="266"/>
      <c r="C9" s="266"/>
      <c r="D9" s="267"/>
      <c r="G9" s="21"/>
      <c r="H9" s="21"/>
    </row>
    <row r="10" spans="1:8" ht="108.75" customHeight="1" thickBot="1">
      <c r="A10" s="4" t="s">
        <v>113</v>
      </c>
      <c r="B10" s="265" t="s">
        <v>114</v>
      </c>
      <c r="C10" s="267"/>
      <c r="D10" s="24" t="s">
        <v>115</v>
      </c>
    </row>
    <row r="11" spans="1:8" ht="15.75" thickBot="1">
      <c r="A11" s="4">
        <v>1</v>
      </c>
      <c r="B11" s="265">
        <v>2</v>
      </c>
      <c r="C11" s="267"/>
      <c r="D11" s="24">
        <v>3</v>
      </c>
    </row>
    <row r="12" spans="1:8" ht="15.75" thickBot="1">
      <c r="A12" s="62">
        <f>Баланс!D15*1000000</f>
        <v>3192133</v>
      </c>
      <c r="B12" s="408">
        <f>D12*1000/A12</f>
        <v>1.7089002870494432</v>
      </c>
      <c r="C12" s="409"/>
      <c r="D12" s="69">
        <f>5455.037</f>
        <v>5455.0370000000003</v>
      </c>
    </row>
  </sheetData>
  <mergeCells count="16">
    <mergeCell ref="A2:D2"/>
    <mergeCell ref="A3:D3"/>
    <mergeCell ref="A4:D4"/>
    <mergeCell ref="A9:D9"/>
    <mergeCell ref="B10:C10"/>
    <mergeCell ref="B11:C11"/>
    <mergeCell ref="B12:C12"/>
    <mergeCell ref="G6:H6"/>
    <mergeCell ref="G7:H7"/>
    <mergeCell ref="G8:H8"/>
    <mergeCell ref="A6:B6"/>
    <mergeCell ref="C6:D6"/>
    <mergeCell ref="A7:B7"/>
    <mergeCell ref="C7:D7"/>
    <mergeCell ref="A8:B8"/>
    <mergeCell ref="C8:D8"/>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sheetPr>
    <tabColor rgb="FFFFFF00"/>
  </sheetPr>
  <dimension ref="A1:G12"/>
  <sheetViews>
    <sheetView workbookViewId="0">
      <selection activeCell="G9" sqref="G9"/>
    </sheetView>
  </sheetViews>
  <sheetFormatPr defaultRowHeight="15"/>
  <cols>
    <col min="1" max="1" width="19.28515625" customWidth="1"/>
    <col min="2" max="2" width="15.42578125" customWidth="1"/>
    <col min="3" max="3" width="11.5703125" customWidth="1"/>
    <col min="4" max="4" width="12.7109375" customWidth="1"/>
  </cols>
  <sheetData>
    <row r="1" spans="1:7">
      <c r="D1" s="64" t="s">
        <v>119</v>
      </c>
    </row>
    <row r="2" spans="1:7">
      <c r="A2" s="274" t="s">
        <v>116</v>
      </c>
      <c r="B2" s="274"/>
      <c r="C2" s="274"/>
      <c r="D2" s="274"/>
    </row>
    <row r="3" spans="1:7">
      <c r="A3" s="274" t="s">
        <v>117</v>
      </c>
      <c r="B3" s="274"/>
      <c r="C3" s="274"/>
      <c r="D3" s="274"/>
    </row>
    <row r="4" spans="1:7">
      <c r="A4" s="274" t="s">
        <v>118</v>
      </c>
      <c r="B4" s="274"/>
      <c r="C4" s="274"/>
      <c r="D4" s="274"/>
    </row>
    <row r="5" spans="1:7" ht="15.75" thickBot="1"/>
    <row r="6" spans="1:7" ht="35.25" customHeight="1" thickBot="1">
      <c r="A6" s="286" t="s">
        <v>28</v>
      </c>
      <c r="B6" s="288"/>
      <c r="C6" s="413" t="s">
        <v>27</v>
      </c>
      <c r="D6" s="414"/>
    </row>
    <row r="7" spans="1:7" ht="15.75" thickBot="1">
      <c r="A7" s="286" t="s">
        <v>26</v>
      </c>
      <c r="B7" s="288"/>
      <c r="C7" s="413">
        <v>4028033476</v>
      </c>
      <c r="D7" s="414"/>
    </row>
    <row r="8" spans="1:7" ht="30.75" customHeight="1" thickBot="1">
      <c r="A8" s="286" t="s">
        <v>24</v>
      </c>
      <c r="B8" s="288"/>
      <c r="C8" s="413" t="s">
        <v>40</v>
      </c>
      <c r="D8" s="414"/>
    </row>
    <row r="9" spans="1:7" ht="61.5" customHeight="1" thickBot="1">
      <c r="A9" s="258" t="s">
        <v>235</v>
      </c>
      <c r="B9" s="259"/>
      <c r="C9" s="259"/>
      <c r="D9" s="260"/>
      <c r="G9" s="237" t="s">
        <v>229</v>
      </c>
    </row>
    <row r="10" spans="1:7" ht="60.75" thickBot="1">
      <c r="A10" s="27" t="s">
        <v>120</v>
      </c>
      <c r="B10" s="258" t="s">
        <v>121</v>
      </c>
      <c r="C10" s="260"/>
      <c r="D10" s="14" t="s">
        <v>122</v>
      </c>
    </row>
    <row r="11" spans="1:7" ht="15.75" thickBot="1">
      <c r="A11" s="4">
        <v>1</v>
      </c>
      <c r="B11" s="265">
        <v>2</v>
      </c>
      <c r="C11" s="267"/>
      <c r="D11" s="24">
        <v>3</v>
      </c>
    </row>
    <row r="12" spans="1:7" ht="15.75" thickBot="1">
      <c r="A12" s="236">
        <v>67033234</v>
      </c>
      <c r="B12" s="415">
        <v>3192133</v>
      </c>
      <c r="C12" s="416"/>
      <c r="D12" s="235">
        <v>8168.0620799999997</v>
      </c>
    </row>
  </sheetData>
  <mergeCells count="13">
    <mergeCell ref="B11:C11"/>
    <mergeCell ref="B12:C12"/>
    <mergeCell ref="A2:D2"/>
    <mergeCell ref="A3:D3"/>
    <mergeCell ref="A4:D4"/>
    <mergeCell ref="A6:B6"/>
    <mergeCell ref="A7:B7"/>
    <mergeCell ref="A8:B8"/>
    <mergeCell ref="C6:D6"/>
    <mergeCell ref="C7:D7"/>
    <mergeCell ref="C8:D8"/>
    <mergeCell ref="A9:D9"/>
    <mergeCell ref="B10:C10"/>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59</vt:i4>
      </vt:variant>
    </vt:vector>
  </HeadingPairs>
  <TitlesOfParts>
    <vt:vector size="75" baseType="lpstr">
      <vt:lpstr>кот тарифы 2018 КО</vt:lpstr>
      <vt:lpstr>Индивид тарифы 2018 КО</vt:lpstr>
      <vt:lpstr>Техприсоед</vt:lpstr>
      <vt:lpstr>Баланс</vt:lpstr>
      <vt:lpstr>Форма 1.3</vt:lpstr>
      <vt:lpstr>норм потерь</vt:lpstr>
      <vt:lpstr>мероприят сниж потерь</vt:lpstr>
      <vt:lpstr>стоимость потерь 2015</vt:lpstr>
      <vt:lpstr>фактич потери</vt:lpstr>
      <vt:lpstr>зоны  деят-сти</vt:lpstr>
      <vt:lpstr>форма 1.9</vt:lpstr>
      <vt:lpstr>Форма 1.10</vt:lpstr>
      <vt:lpstr>Форма 1.11</vt:lpstr>
      <vt:lpstr>форма 1.12</vt:lpstr>
      <vt:lpstr>Условия дог-в</vt:lpstr>
      <vt:lpstr>форма 1.21</vt:lpstr>
      <vt:lpstr>'форма 1.21'!_ftn1</vt:lpstr>
      <vt:lpstr>'форма 1.21'!_ftn2</vt:lpstr>
      <vt:lpstr>'форма 1.21'!_ftn3</vt:lpstr>
      <vt:lpstr>'форма 1.21'!_ftnref1</vt:lpstr>
      <vt:lpstr>'форма 1.21'!_ftnref2</vt:lpstr>
      <vt:lpstr>'форма 1.21'!_ftnref3</vt:lpstr>
      <vt:lpstr>'форма 1.21'!_GoBack</vt:lpstr>
      <vt:lpstr>'форма 1.21'!_Ref11238121</vt:lpstr>
      <vt:lpstr>'форма 1.21'!_Ref166241751</vt:lpstr>
      <vt:lpstr>'форма 1.21'!_Ref167505771</vt:lpstr>
      <vt:lpstr>'форма 1.21'!_Ref300322844</vt:lpstr>
      <vt:lpstr>'форма 1.21'!_Ref55307583</vt:lpstr>
      <vt:lpstr>'форма 1.21'!_Ref56229451</vt:lpstr>
      <vt:lpstr>'форма 1.21'!_Toc123405477</vt:lpstr>
      <vt:lpstr>'форма 1.21'!_Toc207777994</vt:lpstr>
      <vt:lpstr>'форма 1.21'!_Toc231549584</vt:lpstr>
      <vt:lpstr>'форма 1.21'!_Toc231549585</vt:lpstr>
      <vt:lpstr>'форма 1.21'!_Toc231549588</vt:lpstr>
      <vt:lpstr>'форма 1.21'!_Toc231549589</vt:lpstr>
      <vt:lpstr>'форма 1.21'!_Toc231549590</vt:lpstr>
      <vt:lpstr>'форма 1.21'!_Toc234868092</vt:lpstr>
      <vt:lpstr>'форма 1.21'!_Toc234868093</vt:lpstr>
      <vt:lpstr>'форма 1.21'!_Toc255978558</vt:lpstr>
      <vt:lpstr>'форма 1.21'!_Toc262749242</vt:lpstr>
      <vt:lpstr>'форма 1.21'!_Toc263060077</vt:lpstr>
      <vt:lpstr>'форма 1.21'!_Toc263060079</vt:lpstr>
      <vt:lpstr>'форма 1.21'!_Toc302468803</vt:lpstr>
      <vt:lpstr>'форма 1.21'!_Toc302468804</vt:lpstr>
      <vt:lpstr>'форма 1.21'!_Toc302468805</vt:lpstr>
      <vt:lpstr>'форма 1.21'!_Toc302468806</vt:lpstr>
      <vt:lpstr>'форма 1.21'!_Toc302468807</vt:lpstr>
      <vt:lpstr>'форма 1.21'!_Toc304874727</vt:lpstr>
      <vt:lpstr>'форма 1.21'!_Toc304874728</vt:lpstr>
      <vt:lpstr>'форма 1.21'!_Toc304874729</vt:lpstr>
      <vt:lpstr>'форма 1.21'!_Toc304874730</vt:lpstr>
      <vt:lpstr>'форма 1.21'!_Toc304874731</vt:lpstr>
      <vt:lpstr>'форма 1.21'!_Toc304874739</vt:lpstr>
      <vt:lpstr>'форма 1.21'!_Toc304874742</vt:lpstr>
      <vt:lpstr>'форма 1.21'!_Toc304874743</vt:lpstr>
      <vt:lpstr>'форма 1.21'!_Toc304874744</vt:lpstr>
      <vt:lpstr>'форма 1.21'!_Toc304874745</vt:lpstr>
      <vt:lpstr>'форма 1.21'!_Toc304874746</vt:lpstr>
      <vt:lpstr>'форма 1.21'!_Toc304874758</vt:lpstr>
      <vt:lpstr>'форма 1.21'!_Toc304874776</vt:lpstr>
      <vt:lpstr>'форма 1.21'!_Toc304874777</vt:lpstr>
      <vt:lpstr>'форма 1.21'!_Toc304874782</vt:lpstr>
      <vt:lpstr>'форма 1.21'!_Toc304874795</vt:lpstr>
      <vt:lpstr>'форма 1.21'!_Toc304874797</vt:lpstr>
      <vt:lpstr>'форма 1.21'!_Toc304874800</vt:lpstr>
      <vt:lpstr>'форма 1.21'!_Toc304874802</vt:lpstr>
      <vt:lpstr>'форма 1.21'!_Toc304874808</vt:lpstr>
      <vt:lpstr>'форма 1.21'!_Toc304874809</vt:lpstr>
      <vt:lpstr>'форма 1.21'!_Toc304874811</vt:lpstr>
      <vt:lpstr>'форма 1.21'!_Toc304874812</vt:lpstr>
      <vt:lpstr>'форма 1.21'!_Toc304874827</vt:lpstr>
      <vt:lpstr>'форма 1.21'!_Toc98253999</vt:lpstr>
      <vt:lpstr>'форма 1.21'!OLE_LINK3</vt:lpstr>
      <vt:lpstr>'форма 1.21'!OLE_LINK55</vt:lpstr>
      <vt:lpstr>'форма 1.12'!Область_печати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vodovozov</dc:creator>
  <cp:lastModifiedBy>vodovozov</cp:lastModifiedBy>
  <dcterms:created xsi:type="dcterms:W3CDTF">2015-02-27T07:01:12Z</dcterms:created>
  <dcterms:modified xsi:type="dcterms:W3CDTF">2018-02-28T07:28:40Z</dcterms:modified>
</cp:coreProperties>
</file>