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2"/>
  </bookViews>
  <sheets>
    <sheet name="Белгород " sheetId="1" r:id="rId1"/>
    <sheet name="Калуга" sheetId="2" r:id="rId2"/>
    <sheet name="Москва " sheetId="3" r:id="rId3"/>
    <sheet name="Ярославль " sheetId="4" r:id="rId4"/>
    <sheet name="Тула " sheetId="5" r:id="rId5"/>
  </sheets>
  <definedNames>
    <definedName name="_xlnm.Print_Area" localSheetId="0">'Белгород '!$A$1:$DA$37</definedName>
    <definedName name="_xlnm.Print_Area" localSheetId="1">'Калуга'!$A$2:$DA$37</definedName>
    <definedName name="_xlnm.Print_Area" localSheetId="2">'Москва '!$A$1:$DA$37</definedName>
    <definedName name="_xlnm.Print_Area" localSheetId="4">'Тула '!$A$1:$DA$37</definedName>
    <definedName name="_xlnm.Print_Area" localSheetId="3">'Ярославль '!$A$1:$DA$37</definedName>
  </definedNames>
  <calcPr fullCalcOnLoad="1"/>
</workbook>
</file>

<file path=xl/comments1.xml><?xml version="1.0" encoding="utf-8"?>
<comments xmlns="http://schemas.openxmlformats.org/spreadsheetml/2006/main">
  <authors>
    <author>kuchma</author>
  </authors>
  <commentList>
    <comment ref="BV30" authorId="0">
      <text>
        <r>
          <rPr>
            <b/>
            <sz val="8"/>
            <rFont val="Tahoma"/>
            <family val="2"/>
          </rPr>
          <t>kuchma:</t>
        </r>
        <r>
          <rPr>
            <sz val="8"/>
            <rFont val="Tahoma"/>
            <family val="2"/>
          </rPr>
          <t xml:space="preserve">
Согласно договору за ноябрь декабрь </t>
        </r>
      </text>
    </comment>
  </commentList>
</comments>
</file>

<file path=xl/sharedStrings.xml><?xml version="1.0" encoding="utf-8"?>
<sst xmlns="http://schemas.openxmlformats.org/spreadsheetml/2006/main" count="380" uniqueCount="61">
  <si>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</si>
  <si>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</si>
  <si>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</si>
  <si>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</si>
  <si>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</si>
  <si>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</si>
  <si>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</si>
  <si>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</si>
  <si>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</si>
  <si>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</si>
  <si>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</si>
  <si>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</si>
  <si>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</si>
  <si>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</si>
  <si>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</si>
  <si>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</si>
  <si>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</si>
  <si>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</si>
  <si>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</si>
  <si>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</si>
  <si>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</si>
  <si>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</si>
  <si>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</si>
  <si>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</si>
  <si>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</si>
  <si>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</si>
  <si>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</si>
  <si>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</si>
  <si>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</si>
  <si>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</si>
  <si>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</si>
  <si>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</si>
  <si>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</si>
  <si>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</si>
  <si>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</si>
  <si>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</si>
  <si>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</si>
  <si>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</si>
  <si>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</si>
  <si>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</si>
  <si>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</si>
  <si>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</si>
  <si>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</si>
  <si>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</si>
  <si>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</si>
  <si>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</si>
  <si>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</si>
  <si>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</si>
  <si>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</si>
  <si>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</si>
  <si>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</si>
  <si>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</si>
  <si>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</si>
  <si>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</si>
  <si>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</si>
  <si>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</si>
  <si>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 xml:space="preserve">Факт будет </t>
  </si>
  <si>
    <t>г. Ярославль</t>
  </si>
  <si>
    <t xml:space="preserve">г. Белгород </t>
  </si>
  <si>
    <t xml:space="preserve">Калужская область </t>
  </si>
  <si>
    <t>г Москва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</si>
</sst>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#,##0.000"/>
    <numFmt numFmtId="168" formatCode="#,##0.0000"/>
    <numFmt numFmtId="169" formatCode="#,##0.00000"/>
    <numFmt numFmtId="170" formatCode="0.0000000"/>
    <numFmt numFmtId="171" formatCode="0.000"/>
    <numFmt numFmtId="172" formatCode="0.0"/>
    <numFmt numFmtId="173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171" fontId="6" fillId="0" borderId="10" xfId="0" applyNumberFormat="1" applyFont="1" applyFill="1" applyBorder="1" applyAlignment="1">
      <alignment horizontal="center" vertical="center"/>
    </xf>
    <xf numFmtId="171" fontId="6" fillId="0" borderId="11" xfId="0" applyNumberFormat="1" applyFont="1" applyFill="1" applyBorder="1" applyAlignment="1">
      <alignment horizontal="center" vertical="center"/>
    </xf>
    <xf numFmtId="171" fontId="6" fillId="0" borderId="12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8" fontId="6" fillId="0" borderId="10" xfId="0" applyNumberFormat="1" applyFont="1" applyFill="1" applyBorder="1" applyAlignment="1">
      <alignment horizontal="center" vertical="center"/>
    </xf>
    <xf numFmtId="168" fontId="6" fillId="0" borderId="11" xfId="0" applyNumberFormat="1" applyFont="1" applyFill="1" applyBorder="1" applyAlignment="1">
      <alignment horizontal="center" vertical="center"/>
    </xf>
    <xf numFmtId="168" fontId="6" fillId="0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0" borderId="17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view="pageBreakPreview" zoomScaleSheetLayoutView="100" zoomScalePageLayoutView="0" workbookViewId="0" topLeftCell="A19">
      <selection activeCell="B1" sqref="A1:DA32"/>
    </sheetView>
  </sheetViews>
  <sheetFormatPr defaultColWidth="0.875" defaultRowHeight="15" customHeight="1"/>
  <cols>
    <col min="1" max="104" width="0.875" style="2" customWidth="1"/>
    <col min="105" max="105" width="0.74609375" style="2" customWidth="1"/>
    <col min="106" max="16384" width="0.875" style="2" customWidth="1"/>
  </cols>
  <sheetData>
    <row r="1" s="1" customFormat="1" ht="12" customHeight="1">
      <c r="CE1" s="1" t="s">
        <v>30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s="4" customFormat="1" ht="14.25" customHeight="1">
      <c r="A6" s="45" t="s">
        <v>31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</row>
    <row r="7" spans="1:105" s="4" customFormat="1" ht="14.25" customHeight="1">
      <c r="A7" s="45" t="s">
        <v>32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</row>
    <row r="8" spans="1:105" s="4" customFormat="1" ht="14.25" customHeight="1">
      <c r="A8" s="45" t="s">
        <v>33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</row>
    <row r="9" spans="1:105" s="4" customFormat="1" ht="14.25" customHeight="1">
      <c r="A9" s="45" t="s">
        <v>34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</row>
    <row r="10" spans="82:100" ht="20.25" customHeight="1">
      <c r="CD10" s="6"/>
      <c r="CI10" s="6" t="s">
        <v>58</v>
      </c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</row>
    <row r="11" spans="1:105" ht="15">
      <c r="A11" s="38" t="s">
        <v>51</v>
      </c>
      <c r="B11" s="39"/>
      <c r="C11" s="39"/>
      <c r="D11" s="39"/>
      <c r="E11" s="39"/>
      <c r="F11" s="39"/>
      <c r="G11" s="39"/>
      <c r="H11" s="40"/>
      <c r="I11" s="44" t="s">
        <v>0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40"/>
      <c r="AW11" s="38" t="s">
        <v>1</v>
      </c>
      <c r="AX11" s="39"/>
      <c r="AY11" s="39"/>
      <c r="AZ11" s="39"/>
      <c r="BA11" s="39"/>
      <c r="BB11" s="39"/>
      <c r="BC11" s="39"/>
      <c r="BD11" s="39"/>
      <c r="BE11" s="39"/>
      <c r="BF11" s="39"/>
      <c r="BG11" s="40"/>
      <c r="BH11" s="14">
        <v>2013</v>
      </c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6"/>
      <c r="CJ11" s="44" t="s">
        <v>4</v>
      </c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ht="15">
      <c r="A12" s="41"/>
      <c r="B12" s="42"/>
      <c r="C12" s="42"/>
      <c r="D12" s="42"/>
      <c r="E12" s="42"/>
      <c r="F12" s="42"/>
      <c r="G12" s="42"/>
      <c r="H12" s="43"/>
      <c r="I12" s="41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3"/>
      <c r="AW12" s="41"/>
      <c r="AX12" s="42"/>
      <c r="AY12" s="42"/>
      <c r="AZ12" s="42"/>
      <c r="BA12" s="42"/>
      <c r="BB12" s="42"/>
      <c r="BC12" s="42"/>
      <c r="BD12" s="42"/>
      <c r="BE12" s="42"/>
      <c r="BF12" s="42"/>
      <c r="BG12" s="43"/>
      <c r="BH12" s="14" t="s">
        <v>2</v>
      </c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6"/>
      <c r="BV12" s="14" t="s">
        <v>3</v>
      </c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6"/>
      <c r="CJ12" s="41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3"/>
    </row>
    <row r="13" spans="1:105" ht="30" customHeight="1">
      <c r="A13" s="9" t="s">
        <v>5</v>
      </c>
      <c r="B13" s="10"/>
      <c r="C13" s="10"/>
      <c r="D13" s="10"/>
      <c r="E13" s="10"/>
      <c r="F13" s="10"/>
      <c r="G13" s="10"/>
      <c r="H13" s="11"/>
      <c r="I13" s="3"/>
      <c r="J13" s="12" t="s">
        <v>6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3"/>
      <c r="AW13" s="14" t="s">
        <v>7</v>
      </c>
      <c r="AX13" s="15"/>
      <c r="AY13" s="15"/>
      <c r="AZ13" s="15"/>
      <c r="BA13" s="15"/>
      <c r="BB13" s="15"/>
      <c r="BC13" s="15"/>
      <c r="BD13" s="15"/>
      <c r="BE13" s="15"/>
      <c r="BF13" s="15"/>
      <c r="BG13" s="16"/>
      <c r="BH13" s="17">
        <f>BH14</f>
        <v>5056.854</v>
      </c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9"/>
      <c r="BV13" s="32">
        <f>BV14</f>
        <v>4732.10465</v>
      </c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4"/>
      <c r="CJ13" s="23">
        <f>BV13-BH13</f>
        <v>-324.74935000000005</v>
      </c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5"/>
    </row>
    <row r="14" spans="1:105" ht="30" customHeight="1">
      <c r="A14" s="9" t="s">
        <v>8</v>
      </c>
      <c r="B14" s="10"/>
      <c r="C14" s="10"/>
      <c r="D14" s="10"/>
      <c r="E14" s="10"/>
      <c r="F14" s="10"/>
      <c r="G14" s="10"/>
      <c r="H14" s="11"/>
      <c r="I14" s="3"/>
      <c r="J14" s="12" t="s">
        <v>9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3"/>
      <c r="AW14" s="14" t="s">
        <v>7</v>
      </c>
      <c r="AX14" s="15"/>
      <c r="AY14" s="15"/>
      <c r="AZ14" s="15"/>
      <c r="BA14" s="15"/>
      <c r="BB14" s="15"/>
      <c r="BC14" s="15"/>
      <c r="BD14" s="15"/>
      <c r="BE14" s="15"/>
      <c r="BF14" s="15"/>
      <c r="BG14" s="16"/>
      <c r="BH14" s="17">
        <f>BH15+BH21+BH27</f>
        <v>5056.854</v>
      </c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9"/>
      <c r="BV14" s="17">
        <f>BV15+BV21+BV27</f>
        <v>4732.10465</v>
      </c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9"/>
      <c r="CJ14" s="23">
        <f>BV14-BH14</f>
        <v>-324.74935000000005</v>
      </c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ht="30" customHeight="1">
      <c r="A15" s="9" t="s">
        <v>10</v>
      </c>
      <c r="B15" s="10"/>
      <c r="C15" s="10"/>
      <c r="D15" s="10"/>
      <c r="E15" s="10"/>
      <c r="F15" s="10"/>
      <c r="G15" s="10"/>
      <c r="H15" s="11"/>
      <c r="I15" s="3"/>
      <c r="J15" s="12" t="s">
        <v>52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3"/>
      <c r="AW15" s="14" t="s">
        <v>7</v>
      </c>
      <c r="AX15" s="15"/>
      <c r="AY15" s="15"/>
      <c r="AZ15" s="15"/>
      <c r="BA15" s="15"/>
      <c r="BB15" s="15"/>
      <c r="BC15" s="15"/>
      <c r="BD15" s="15"/>
      <c r="BE15" s="15"/>
      <c r="BF15" s="15"/>
      <c r="BG15" s="16"/>
      <c r="BH15" s="17">
        <f>BH16+BH18+BH20</f>
        <v>1594.6040000000003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32">
        <f>BV16+BV18+BV20</f>
        <v>967.6456499999999</v>
      </c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4"/>
      <c r="CJ15" s="23">
        <f>BV15-BH15</f>
        <v>-626.9583500000003</v>
      </c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</row>
    <row r="16" spans="1:105" ht="15" customHeight="1">
      <c r="A16" s="9" t="s">
        <v>11</v>
      </c>
      <c r="B16" s="10"/>
      <c r="C16" s="10"/>
      <c r="D16" s="10"/>
      <c r="E16" s="10"/>
      <c r="F16" s="10"/>
      <c r="G16" s="10"/>
      <c r="H16" s="11"/>
      <c r="I16" s="3"/>
      <c r="J16" s="12" t="s">
        <v>12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3"/>
      <c r="AW16" s="14" t="s">
        <v>7</v>
      </c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7">
        <v>199.86</v>
      </c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9"/>
      <c r="BV16" s="20">
        <f>237.866+50.35</f>
        <v>288.216</v>
      </c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2"/>
      <c r="CJ16" s="23">
        <f aca="true" t="shared" si="0" ref="CJ16:CJ31">BV16-BH16</f>
        <v>88.356</v>
      </c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</row>
    <row r="17" spans="1:105" ht="15" customHeight="1">
      <c r="A17" s="9" t="s">
        <v>14</v>
      </c>
      <c r="B17" s="10"/>
      <c r="C17" s="10"/>
      <c r="D17" s="10"/>
      <c r="E17" s="10"/>
      <c r="F17" s="10"/>
      <c r="G17" s="10"/>
      <c r="H17" s="11"/>
      <c r="I17" s="3"/>
      <c r="J17" s="12" t="s">
        <v>15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3"/>
      <c r="AW17" s="14" t="s">
        <v>7</v>
      </c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7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9"/>
      <c r="BV17" s="20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2"/>
      <c r="CJ17" s="23">
        <f t="shared" si="0"/>
        <v>0</v>
      </c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</row>
    <row r="18" spans="1:105" ht="15">
      <c r="A18" s="9" t="s">
        <v>13</v>
      </c>
      <c r="B18" s="10"/>
      <c r="C18" s="10"/>
      <c r="D18" s="10"/>
      <c r="E18" s="10"/>
      <c r="F18" s="10"/>
      <c r="G18" s="10"/>
      <c r="H18" s="11"/>
      <c r="I18" s="3"/>
      <c r="J18" s="12" t="s">
        <v>35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3"/>
      <c r="AW18" s="14" t="s">
        <v>7</v>
      </c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7">
        <f>309.8134/1.3</f>
        <v>238.31799999999998</v>
      </c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9"/>
      <c r="BV18" s="35">
        <v>239.99965</v>
      </c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7"/>
      <c r="CJ18" s="23">
        <f t="shared" si="0"/>
        <v>1.681650000000019</v>
      </c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</row>
    <row r="19" spans="1:105" ht="15" customHeight="1">
      <c r="A19" s="9" t="s">
        <v>16</v>
      </c>
      <c r="B19" s="10"/>
      <c r="C19" s="10"/>
      <c r="D19" s="10"/>
      <c r="E19" s="10"/>
      <c r="F19" s="10"/>
      <c r="G19" s="10"/>
      <c r="H19" s="11"/>
      <c r="I19" s="3"/>
      <c r="J19" s="12" t="s">
        <v>15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3"/>
      <c r="AW19" s="14" t="s">
        <v>7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6"/>
      <c r="BH19" s="17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9"/>
      <c r="BV19" s="20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2"/>
      <c r="CJ19" s="23">
        <f t="shared" si="0"/>
        <v>0</v>
      </c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ht="15">
      <c r="A20" s="9" t="s">
        <v>17</v>
      </c>
      <c r="B20" s="10"/>
      <c r="C20" s="10"/>
      <c r="D20" s="10"/>
      <c r="E20" s="10"/>
      <c r="F20" s="10"/>
      <c r="G20" s="10"/>
      <c r="H20" s="11"/>
      <c r="I20" s="3"/>
      <c r="J20" s="12" t="s">
        <v>36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3"/>
      <c r="AW20" s="14" t="s">
        <v>7</v>
      </c>
      <c r="AX20" s="15"/>
      <c r="AY20" s="15"/>
      <c r="AZ20" s="15"/>
      <c r="BA20" s="15"/>
      <c r="BB20" s="15"/>
      <c r="BC20" s="15"/>
      <c r="BD20" s="15"/>
      <c r="BE20" s="15"/>
      <c r="BF20" s="15"/>
      <c r="BG20" s="16"/>
      <c r="BH20" s="17">
        <f>1594.604-BH16-BH18</f>
        <v>1156.4260000000002</v>
      </c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9"/>
      <c r="BV20" s="35">
        <f>422.5+16.93</f>
        <v>439.43</v>
      </c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2"/>
      <c r="CJ20" s="23">
        <f t="shared" si="0"/>
        <v>-716.9960000000001</v>
      </c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ht="45" customHeight="1">
      <c r="A21" s="9" t="s">
        <v>19</v>
      </c>
      <c r="B21" s="10"/>
      <c r="C21" s="10"/>
      <c r="D21" s="10"/>
      <c r="E21" s="10"/>
      <c r="F21" s="10"/>
      <c r="G21" s="10"/>
      <c r="H21" s="11"/>
      <c r="I21" s="3"/>
      <c r="J21" s="12" t="s">
        <v>53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3"/>
      <c r="AW21" s="14" t="s">
        <v>7</v>
      </c>
      <c r="AX21" s="15"/>
      <c r="AY21" s="15"/>
      <c r="AZ21" s="15"/>
      <c r="BA21" s="15"/>
      <c r="BB21" s="15"/>
      <c r="BC21" s="15"/>
      <c r="BD21" s="15"/>
      <c r="BE21" s="15"/>
      <c r="BF21" s="15"/>
      <c r="BG21" s="16"/>
      <c r="BH21" s="17">
        <f>BH22+BH23+BH24+BH25+BH26+BH28</f>
        <v>3462.25</v>
      </c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9"/>
      <c r="BV21" s="32">
        <f>BV22+BV23+BV24+BV25+BV26+BV28</f>
        <v>3764.4590000000003</v>
      </c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4"/>
      <c r="CJ21" s="23">
        <f t="shared" si="0"/>
        <v>302.2090000000003</v>
      </c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</row>
    <row r="22" spans="1:105" ht="15">
      <c r="A22" s="9" t="s">
        <v>37</v>
      </c>
      <c r="B22" s="10"/>
      <c r="C22" s="10"/>
      <c r="D22" s="10"/>
      <c r="E22" s="10"/>
      <c r="F22" s="10"/>
      <c r="G22" s="10"/>
      <c r="H22" s="11"/>
      <c r="I22" s="3"/>
      <c r="J22" s="12" t="s">
        <v>18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3"/>
      <c r="AW22" s="14" t="s">
        <v>7</v>
      </c>
      <c r="AX22" s="15"/>
      <c r="AY22" s="15"/>
      <c r="AZ22" s="15"/>
      <c r="BA22" s="15"/>
      <c r="BB22" s="15"/>
      <c r="BC22" s="15"/>
      <c r="BD22" s="15"/>
      <c r="BE22" s="15"/>
      <c r="BF22" s="15"/>
      <c r="BG22" s="16"/>
      <c r="BH22" s="17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9"/>
      <c r="BV22" s="20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2"/>
      <c r="CJ22" s="23">
        <f t="shared" si="0"/>
        <v>0</v>
      </c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</row>
    <row r="23" spans="1:105" ht="15" customHeight="1">
      <c r="A23" s="9" t="s">
        <v>38</v>
      </c>
      <c r="B23" s="10"/>
      <c r="C23" s="10"/>
      <c r="D23" s="10"/>
      <c r="E23" s="10"/>
      <c r="F23" s="10"/>
      <c r="G23" s="10"/>
      <c r="H23" s="11"/>
      <c r="I23" s="3"/>
      <c r="J23" s="12" t="s">
        <v>39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3"/>
      <c r="AW23" s="14" t="s">
        <v>7</v>
      </c>
      <c r="AX23" s="15"/>
      <c r="AY23" s="15"/>
      <c r="AZ23" s="15"/>
      <c r="BA23" s="15"/>
      <c r="BB23" s="15"/>
      <c r="BC23" s="15"/>
      <c r="BD23" s="15"/>
      <c r="BE23" s="15"/>
      <c r="BF23" s="15"/>
      <c r="BG23" s="16"/>
      <c r="BH23" s="17">
        <f>309.8-BH18</f>
        <v>71.48200000000003</v>
      </c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9"/>
      <c r="BV23" s="29">
        <v>72.959</v>
      </c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1"/>
      <c r="CJ23" s="23">
        <f t="shared" si="0"/>
        <v>1.4769999999999754</v>
      </c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ht="15" customHeight="1">
      <c r="A24" s="9" t="s">
        <v>40</v>
      </c>
      <c r="B24" s="10"/>
      <c r="C24" s="10"/>
      <c r="D24" s="10"/>
      <c r="E24" s="10"/>
      <c r="F24" s="10"/>
      <c r="G24" s="10"/>
      <c r="H24" s="11"/>
      <c r="I24" s="3"/>
      <c r="J24" s="12" t="s">
        <v>41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3"/>
      <c r="AW24" s="14" t="s">
        <v>7</v>
      </c>
      <c r="AX24" s="15"/>
      <c r="AY24" s="15"/>
      <c r="AZ24" s="15"/>
      <c r="BA24" s="15"/>
      <c r="BB24" s="15"/>
      <c r="BC24" s="15"/>
      <c r="BD24" s="15"/>
      <c r="BE24" s="15"/>
      <c r="BF24" s="15"/>
      <c r="BG24" s="16"/>
      <c r="BH24" s="17">
        <v>0</v>
      </c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9"/>
      <c r="BV24" s="20">
        <v>0</v>
      </c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2"/>
      <c r="CJ24" s="23">
        <f t="shared" si="0"/>
        <v>0</v>
      </c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ht="15" customHeight="1">
      <c r="A25" s="9" t="s">
        <v>42</v>
      </c>
      <c r="B25" s="10"/>
      <c r="C25" s="10"/>
      <c r="D25" s="10"/>
      <c r="E25" s="10"/>
      <c r="F25" s="10"/>
      <c r="G25" s="10"/>
      <c r="H25" s="11"/>
      <c r="I25" s="3"/>
      <c r="J25" s="12" t="s">
        <v>43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3"/>
      <c r="AW25" s="14" t="s">
        <v>7</v>
      </c>
      <c r="AX25" s="15"/>
      <c r="AY25" s="15"/>
      <c r="AZ25" s="15"/>
      <c r="BA25" s="15"/>
      <c r="BB25" s="15"/>
      <c r="BC25" s="15"/>
      <c r="BD25" s="15"/>
      <c r="BE25" s="15"/>
      <c r="BF25" s="15"/>
      <c r="BG25" s="16"/>
      <c r="BH25" s="17">
        <v>0</v>
      </c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9"/>
      <c r="BV25" s="20">
        <v>76</v>
      </c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2"/>
      <c r="CJ25" s="23">
        <f t="shared" si="0"/>
        <v>76</v>
      </c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</row>
    <row r="26" spans="1:105" ht="15" customHeight="1">
      <c r="A26" s="9" t="s">
        <v>44</v>
      </c>
      <c r="B26" s="10"/>
      <c r="C26" s="10"/>
      <c r="D26" s="10"/>
      <c r="E26" s="10"/>
      <c r="F26" s="10"/>
      <c r="G26" s="10"/>
      <c r="H26" s="11"/>
      <c r="I26" s="3"/>
      <c r="J26" s="12" t="s">
        <v>45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4" t="s">
        <v>7</v>
      </c>
      <c r="AX26" s="15"/>
      <c r="AY26" s="15"/>
      <c r="AZ26" s="15"/>
      <c r="BA26" s="15"/>
      <c r="BB26" s="15"/>
      <c r="BC26" s="15"/>
      <c r="BD26" s="15"/>
      <c r="BE26" s="15"/>
      <c r="BF26" s="15"/>
      <c r="BG26" s="16"/>
      <c r="BH26" s="17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9"/>
      <c r="BV26" s="20">
        <v>215.47</v>
      </c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2"/>
      <c r="CJ26" s="23">
        <f t="shared" si="0"/>
        <v>215.47</v>
      </c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</row>
    <row r="27" spans="1:105" ht="59.25" customHeight="1">
      <c r="A27" s="9" t="s">
        <v>46</v>
      </c>
      <c r="B27" s="10"/>
      <c r="C27" s="10"/>
      <c r="D27" s="10"/>
      <c r="E27" s="10"/>
      <c r="F27" s="10"/>
      <c r="G27" s="10"/>
      <c r="H27" s="11"/>
      <c r="I27" s="3"/>
      <c r="J27" s="12" t="s">
        <v>47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4" t="s">
        <v>7</v>
      </c>
      <c r="AX27" s="15"/>
      <c r="AY27" s="15"/>
      <c r="AZ27" s="15"/>
      <c r="BA27" s="15"/>
      <c r="BB27" s="15"/>
      <c r="BC27" s="15"/>
      <c r="BD27" s="15"/>
      <c r="BE27" s="15"/>
      <c r="BF27" s="15"/>
      <c r="BG27" s="16"/>
      <c r="BH27" s="17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9"/>
      <c r="BV27" s="20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2"/>
      <c r="CJ27" s="23">
        <f t="shared" si="0"/>
        <v>0</v>
      </c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</row>
    <row r="28" spans="1:105" ht="15">
      <c r="A28" s="9" t="s">
        <v>48</v>
      </c>
      <c r="B28" s="10"/>
      <c r="C28" s="10"/>
      <c r="D28" s="10"/>
      <c r="E28" s="10"/>
      <c r="F28" s="10"/>
      <c r="G28" s="10"/>
      <c r="H28" s="11"/>
      <c r="I28" s="3"/>
      <c r="J28" s="12" t="s">
        <v>49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4" t="s">
        <v>7</v>
      </c>
      <c r="AX28" s="15"/>
      <c r="AY28" s="15"/>
      <c r="AZ28" s="15"/>
      <c r="BA28" s="15"/>
      <c r="BB28" s="15"/>
      <c r="BC28" s="15"/>
      <c r="BD28" s="15"/>
      <c r="BE28" s="15"/>
      <c r="BF28" s="15"/>
      <c r="BG28" s="16"/>
      <c r="BH28" s="17">
        <f>3462.25-BH23</f>
        <v>3390.768</v>
      </c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9"/>
      <c r="BV28" s="26">
        <f>3396.51+3.52</f>
        <v>3400.03</v>
      </c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8"/>
      <c r="CJ28" s="23">
        <f t="shared" si="0"/>
        <v>9.262000000000171</v>
      </c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</row>
    <row r="29" spans="1:105" ht="30" customHeight="1">
      <c r="A29" s="9" t="s">
        <v>20</v>
      </c>
      <c r="B29" s="10"/>
      <c r="C29" s="10"/>
      <c r="D29" s="10"/>
      <c r="E29" s="10"/>
      <c r="F29" s="10"/>
      <c r="G29" s="10"/>
      <c r="H29" s="11"/>
      <c r="I29" s="3"/>
      <c r="J29" s="12" t="s">
        <v>54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4" t="s">
        <v>7</v>
      </c>
      <c r="AX29" s="15"/>
      <c r="AY29" s="15"/>
      <c r="AZ29" s="15"/>
      <c r="BA29" s="15"/>
      <c r="BB29" s="15"/>
      <c r="BC29" s="15"/>
      <c r="BD29" s="15"/>
      <c r="BE29" s="15"/>
      <c r="BF29" s="15"/>
      <c r="BG29" s="16"/>
      <c r="BH29" s="17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9"/>
      <c r="BV29" s="20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2"/>
      <c r="CJ29" s="23">
        <f t="shared" si="0"/>
        <v>0</v>
      </c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</row>
    <row r="30" spans="1:105" ht="45" customHeight="1">
      <c r="A30" s="9" t="s">
        <v>21</v>
      </c>
      <c r="B30" s="10"/>
      <c r="C30" s="10"/>
      <c r="D30" s="10"/>
      <c r="E30" s="10"/>
      <c r="F30" s="10"/>
      <c r="G30" s="10"/>
      <c r="H30" s="11"/>
      <c r="I30" s="3"/>
      <c r="J30" s="12" t="s">
        <v>22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4" t="s">
        <v>7</v>
      </c>
      <c r="AX30" s="15"/>
      <c r="AY30" s="15"/>
      <c r="AZ30" s="15"/>
      <c r="BA30" s="15"/>
      <c r="BB30" s="15"/>
      <c r="BC30" s="15"/>
      <c r="BD30" s="15"/>
      <c r="BE30" s="15"/>
      <c r="BF30" s="15"/>
      <c r="BG30" s="16"/>
      <c r="BH30" s="17">
        <v>281.56</v>
      </c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9"/>
      <c r="BV30" s="20">
        <v>53.198</v>
      </c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2"/>
      <c r="CJ30" s="23">
        <f t="shared" si="0"/>
        <v>-228.362</v>
      </c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</row>
    <row r="31" spans="1:105" ht="45" customHeight="1">
      <c r="A31" s="9" t="s">
        <v>50</v>
      </c>
      <c r="B31" s="10"/>
      <c r="C31" s="10"/>
      <c r="D31" s="10"/>
      <c r="E31" s="10"/>
      <c r="F31" s="10"/>
      <c r="G31" s="10"/>
      <c r="H31" s="11"/>
      <c r="I31" s="3"/>
      <c r="J31" s="12" t="s">
        <v>23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4" t="s">
        <v>7</v>
      </c>
      <c r="AX31" s="15"/>
      <c r="AY31" s="15"/>
      <c r="AZ31" s="15"/>
      <c r="BA31" s="15"/>
      <c r="BB31" s="15"/>
      <c r="BC31" s="15"/>
      <c r="BD31" s="15"/>
      <c r="BE31" s="15"/>
      <c r="BF31" s="15"/>
      <c r="BG31" s="16"/>
      <c r="BH31" s="17">
        <v>281.56</v>
      </c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9"/>
      <c r="BV31" s="20">
        <v>53.198</v>
      </c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2"/>
      <c r="CJ31" s="23">
        <f t="shared" si="0"/>
        <v>-228.362</v>
      </c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</row>
    <row r="32" ht="9.75" customHeight="1"/>
    <row r="33" s="1" customFormat="1" ht="12.75">
      <c r="A33" s="1" t="s">
        <v>27</v>
      </c>
    </row>
    <row r="34" spans="1:105" s="1" customFormat="1" ht="63" customHeight="1">
      <c r="A34" s="7" t="s">
        <v>55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</row>
    <row r="35" spans="1:105" s="1" customFormat="1" ht="25.5" customHeight="1">
      <c r="A35" s="7" t="s">
        <v>28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</row>
    <row r="36" spans="1:105" s="1" customFormat="1" ht="25.5" customHeight="1">
      <c r="A36" s="7" t="s">
        <v>29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</row>
    <row r="37" ht="3" customHeight="1"/>
  </sheetData>
  <sheetProtection/>
  <mergeCells count="128">
    <mergeCell ref="CJ11:DA12"/>
    <mergeCell ref="BH12:BU12"/>
    <mergeCell ref="A6:DA6"/>
    <mergeCell ref="A7:DA7"/>
    <mergeCell ref="A8:DA8"/>
    <mergeCell ref="A9:DA9"/>
    <mergeCell ref="BV12:CI12"/>
    <mergeCell ref="BH13:BU13"/>
    <mergeCell ref="BV13:CI13"/>
    <mergeCell ref="A11:H12"/>
    <mergeCell ref="I11:AV12"/>
    <mergeCell ref="AW11:BG12"/>
    <mergeCell ref="BH11:CI11"/>
    <mergeCell ref="CJ13:DA13"/>
    <mergeCell ref="A14:H14"/>
    <mergeCell ref="J14:AV14"/>
    <mergeCell ref="AW14:BG14"/>
    <mergeCell ref="BH14:BU14"/>
    <mergeCell ref="BV14:CI14"/>
    <mergeCell ref="CJ14:DA14"/>
    <mergeCell ref="A13:H13"/>
    <mergeCell ref="J13:AV13"/>
    <mergeCell ref="AW13:BG13"/>
    <mergeCell ref="BV16:CI16"/>
    <mergeCell ref="CJ16:DA16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30:H30"/>
    <mergeCell ref="J30:AV30"/>
    <mergeCell ref="AW30:BG30"/>
    <mergeCell ref="BH30:BU30"/>
    <mergeCell ref="A34:DA34"/>
    <mergeCell ref="A35:DA35"/>
    <mergeCell ref="A36:DA36"/>
    <mergeCell ref="A31:H31"/>
    <mergeCell ref="J31:AV31"/>
    <mergeCell ref="AW31:BG31"/>
    <mergeCell ref="BH31:BU31"/>
    <mergeCell ref="BV31:CI31"/>
    <mergeCell ref="CJ31:DA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36"/>
  <sheetViews>
    <sheetView view="pageBreakPreview" zoomScaleSheetLayoutView="100" zoomScalePageLayoutView="0" workbookViewId="0" topLeftCell="A16">
      <selection activeCell="E1" sqref="A1:DA32"/>
    </sheetView>
  </sheetViews>
  <sheetFormatPr defaultColWidth="0.875" defaultRowHeight="15" customHeight="1"/>
  <cols>
    <col min="1" max="86" width="0.875" style="2" customWidth="1"/>
    <col min="87" max="87" width="3.75390625" style="2" customWidth="1"/>
    <col min="88" max="103" width="0.875" style="2" customWidth="1"/>
    <col min="104" max="104" width="0.2421875" style="2" customWidth="1"/>
    <col min="105" max="105" width="0.875" style="2" hidden="1" customWidth="1"/>
    <col min="106" max="16384" width="0.875" style="2" customWidth="1"/>
  </cols>
  <sheetData>
    <row r="1" s="1" customFormat="1" ht="12" customHeight="1">
      <c r="CE1" s="1" t="s">
        <v>30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s="4" customFormat="1" ht="14.25" customHeight="1">
      <c r="A6" s="45" t="s">
        <v>31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</row>
    <row r="7" spans="1:105" s="4" customFormat="1" ht="14.25" customHeight="1">
      <c r="A7" s="45" t="s">
        <v>32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</row>
    <row r="8" spans="1:105" s="4" customFormat="1" ht="14.25" customHeight="1">
      <c r="A8" s="45" t="s">
        <v>33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</row>
    <row r="9" spans="1:105" s="4" customFormat="1" ht="14.25" customHeight="1">
      <c r="A9" s="45" t="s">
        <v>34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</row>
    <row r="10" spans="84:106" ht="22.5" customHeight="1">
      <c r="CF10" s="6" t="s">
        <v>59</v>
      </c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</row>
    <row r="11" spans="1:105" ht="15">
      <c r="A11" s="38" t="s">
        <v>51</v>
      </c>
      <c r="B11" s="39"/>
      <c r="C11" s="39"/>
      <c r="D11" s="39"/>
      <c r="E11" s="39"/>
      <c r="F11" s="39"/>
      <c r="G11" s="39"/>
      <c r="H11" s="40"/>
      <c r="I11" s="44" t="s">
        <v>0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40"/>
      <c r="AW11" s="38" t="s">
        <v>1</v>
      </c>
      <c r="AX11" s="39"/>
      <c r="AY11" s="39"/>
      <c r="AZ11" s="39"/>
      <c r="BA11" s="39"/>
      <c r="BB11" s="39"/>
      <c r="BC11" s="39"/>
      <c r="BD11" s="39"/>
      <c r="BE11" s="39"/>
      <c r="BF11" s="39"/>
      <c r="BG11" s="40"/>
      <c r="BH11" s="14">
        <v>2013</v>
      </c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6"/>
      <c r="CJ11" s="44" t="s">
        <v>4</v>
      </c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ht="15">
      <c r="A12" s="41"/>
      <c r="B12" s="42"/>
      <c r="C12" s="42"/>
      <c r="D12" s="42"/>
      <c r="E12" s="42"/>
      <c r="F12" s="42"/>
      <c r="G12" s="42"/>
      <c r="H12" s="43"/>
      <c r="I12" s="41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3"/>
      <c r="AW12" s="41"/>
      <c r="AX12" s="42"/>
      <c r="AY12" s="42"/>
      <c r="AZ12" s="42"/>
      <c r="BA12" s="42"/>
      <c r="BB12" s="42"/>
      <c r="BC12" s="42"/>
      <c r="BD12" s="42"/>
      <c r="BE12" s="42"/>
      <c r="BF12" s="42"/>
      <c r="BG12" s="43"/>
      <c r="BH12" s="14" t="s">
        <v>2</v>
      </c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6"/>
      <c r="BV12" s="14" t="s">
        <v>3</v>
      </c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6"/>
      <c r="CJ12" s="41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3"/>
    </row>
    <row r="13" spans="1:105" ht="30" customHeight="1">
      <c r="A13" s="9" t="s">
        <v>5</v>
      </c>
      <c r="B13" s="10"/>
      <c r="C13" s="10"/>
      <c r="D13" s="10"/>
      <c r="E13" s="10"/>
      <c r="F13" s="10"/>
      <c r="G13" s="10"/>
      <c r="H13" s="11"/>
      <c r="I13" s="3"/>
      <c r="J13" s="12" t="s">
        <v>6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3"/>
      <c r="AW13" s="14" t="s">
        <v>7</v>
      </c>
      <c r="AX13" s="15"/>
      <c r="AY13" s="15"/>
      <c r="AZ13" s="15"/>
      <c r="BA13" s="15"/>
      <c r="BB13" s="15"/>
      <c r="BC13" s="15"/>
      <c r="BD13" s="15"/>
      <c r="BE13" s="15"/>
      <c r="BF13" s="15"/>
      <c r="BG13" s="16"/>
      <c r="BH13" s="17">
        <f>BH14</f>
        <v>20057.53874</v>
      </c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9"/>
      <c r="BV13" s="17">
        <f>BV14</f>
        <v>32586.10692</v>
      </c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9"/>
      <c r="CJ13" s="23">
        <f>BV13-BH13</f>
        <v>12528.568179999998</v>
      </c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5"/>
    </row>
    <row r="14" spans="1:105" ht="30" customHeight="1">
      <c r="A14" s="9" t="s">
        <v>8</v>
      </c>
      <c r="B14" s="10"/>
      <c r="C14" s="10"/>
      <c r="D14" s="10"/>
      <c r="E14" s="10"/>
      <c r="F14" s="10"/>
      <c r="G14" s="10"/>
      <c r="H14" s="11"/>
      <c r="I14" s="3"/>
      <c r="J14" s="12" t="s">
        <v>9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3"/>
      <c r="AW14" s="14" t="s">
        <v>7</v>
      </c>
      <c r="AX14" s="15"/>
      <c r="AY14" s="15"/>
      <c r="AZ14" s="15"/>
      <c r="BA14" s="15"/>
      <c r="BB14" s="15"/>
      <c r="BC14" s="15"/>
      <c r="BD14" s="15"/>
      <c r="BE14" s="15"/>
      <c r="BF14" s="15"/>
      <c r="BG14" s="16"/>
      <c r="BH14" s="17">
        <f>BH15+BH21</f>
        <v>20057.53874</v>
      </c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9"/>
      <c r="BV14" s="17">
        <f>BV15+BV21</f>
        <v>32586.10692</v>
      </c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9"/>
      <c r="CJ14" s="49">
        <f aca="true" t="shared" si="0" ref="CJ14:CJ31">BV14-BH14</f>
        <v>12528.568179999998</v>
      </c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1"/>
    </row>
    <row r="15" spans="1:105" ht="30" customHeight="1">
      <c r="A15" s="9" t="s">
        <v>10</v>
      </c>
      <c r="B15" s="10"/>
      <c r="C15" s="10"/>
      <c r="D15" s="10"/>
      <c r="E15" s="10"/>
      <c r="F15" s="10"/>
      <c r="G15" s="10"/>
      <c r="H15" s="11"/>
      <c r="I15" s="3"/>
      <c r="J15" s="12" t="s">
        <v>52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3"/>
      <c r="AW15" s="14" t="s">
        <v>7</v>
      </c>
      <c r="AX15" s="15"/>
      <c r="AY15" s="15"/>
      <c r="AZ15" s="15"/>
      <c r="BA15" s="15"/>
      <c r="BB15" s="15"/>
      <c r="BC15" s="15"/>
      <c r="BD15" s="15"/>
      <c r="BE15" s="15"/>
      <c r="BF15" s="15"/>
      <c r="BG15" s="16"/>
      <c r="BH15" s="17">
        <f>BH16+BH18+BH20</f>
        <v>9023.14804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BV16+BV18+BV20</f>
        <v>17785.50692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9"/>
      <c r="CJ15" s="49">
        <f t="shared" si="0"/>
        <v>8762.35888</v>
      </c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1"/>
    </row>
    <row r="16" spans="1:105" ht="15" customHeight="1">
      <c r="A16" s="9" t="s">
        <v>11</v>
      </c>
      <c r="B16" s="10"/>
      <c r="C16" s="10"/>
      <c r="D16" s="10"/>
      <c r="E16" s="10"/>
      <c r="F16" s="10"/>
      <c r="G16" s="10"/>
      <c r="H16" s="11"/>
      <c r="I16" s="3"/>
      <c r="J16" s="12" t="s">
        <v>12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3"/>
      <c r="AW16" s="14" t="s">
        <v>7</v>
      </c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7">
        <v>2696.4694</v>
      </c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9"/>
      <c r="BV16" s="17">
        <f>737.18+11127.77</f>
        <v>11864.95</v>
      </c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9"/>
      <c r="CJ16" s="49">
        <f t="shared" si="0"/>
        <v>9168.4806</v>
      </c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1"/>
    </row>
    <row r="17" spans="1:105" ht="15" customHeight="1">
      <c r="A17" s="9" t="s">
        <v>14</v>
      </c>
      <c r="B17" s="10"/>
      <c r="C17" s="10"/>
      <c r="D17" s="10"/>
      <c r="E17" s="10"/>
      <c r="F17" s="10"/>
      <c r="G17" s="10"/>
      <c r="H17" s="11"/>
      <c r="I17" s="3"/>
      <c r="J17" s="12" t="s">
        <v>15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3"/>
      <c r="AW17" s="14" t="s">
        <v>7</v>
      </c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7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9"/>
      <c r="BV17" s="17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9"/>
      <c r="CJ17" s="49">
        <f t="shared" si="0"/>
        <v>0</v>
      </c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1"/>
    </row>
    <row r="18" spans="1:105" ht="15">
      <c r="A18" s="9" t="s">
        <v>13</v>
      </c>
      <c r="B18" s="10"/>
      <c r="C18" s="10"/>
      <c r="D18" s="10"/>
      <c r="E18" s="10"/>
      <c r="F18" s="10"/>
      <c r="G18" s="10"/>
      <c r="H18" s="11"/>
      <c r="I18" s="3"/>
      <c r="J18" s="12" t="s">
        <v>35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3"/>
      <c r="AW18" s="14" t="s">
        <v>7</v>
      </c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7">
        <v>5509.5242</v>
      </c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9"/>
      <c r="BV18" s="17">
        <v>5509.44692</v>
      </c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9"/>
      <c r="CJ18" s="49">
        <f t="shared" si="0"/>
        <v>-0.07727999999951862</v>
      </c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1"/>
    </row>
    <row r="19" spans="1:105" ht="15" customHeight="1">
      <c r="A19" s="9" t="s">
        <v>16</v>
      </c>
      <c r="B19" s="10"/>
      <c r="C19" s="10"/>
      <c r="D19" s="10"/>
      <c r="E19" s="10"/>
      <c r="F19" s="10"/>
      <c r="G19" s="10"/>
      <c r="H19" s="11"/>
      <c r="I19" s="3"/>
      <c r="J19" s="12" t="s">
        <v>15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3"/>
      <c r="AW19" s="14" t="s">
        <v>7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6"/>
      <c r="BH19" s="17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9"/>
      <c r="BV19" s="17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9"/>
      <c r="CJ19" s="49">
        <f t="shared" si="0"/>
        <v>0</v>
      </c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1"/>
    </row>
    <row r="20" spans="1:105" ht="15">
      <c r="A20" s="9" t="s">
        <v>17</v>
      </c>
      <c r="B20" s="10"/>
      <c r="C20" s="10"/>
      <c r="D20" s="10"/>
      <c r="E20" s="10"/>
      <c r="F20" s="10"/>
      <c r="G20" s="10"/>
      <c r="H20" s="11"/>
      <c r="I20" s="3"/>
      <c r="J20" s="12" t="s">
        <v>36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3"/>
      <c r="AW20" s="14" t="s">
        <v>7</v>
      </c>
      <c r="AX20" s="15"/>
      <c r="AY20" s="15"/>
      <c r="AZ20" s="15"/>
      <c r="BA20" s="15"/>
      <c r="BB20" s="15"/>
      <c r="BC20" s="15"/>
      <c r="BD20" s="15"/>
      <c r="BE20" s="15"/>
      <c r="BF20" s="15"/>
      <c r="BG20" s="16"/>
      <c r="BH20" s="17">
        <v>817.15444</v>
      </c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9"/>
      <c r="BV20" s="17">
        <v>411.11</v>
      </c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9"/>
      <c r="CJ20" s="49">
        <f t="shared" si="0"/>
        <v>-406.04444</v>
      </c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1"/>
    </row>
    <row r="21" spans="1:105" ht="45" customHeight="1">
      <c r="A21" s="9" t="s">
        <v>19</v>
      </c>
      <c r="B21" s="10"/>
      <c r="C21" s="10"/>
      <c r="D21" s="10"/>
      <c r="E21" s="10"/>
      <c r="F21" s="10"/>
      <c r="G21" s="10"/>
      <c r="H21" s="11"/>
      <c r="I21" s="3"/>
      <c r="J21" s="12" t="s">
        <v>53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3"/>
      <c r="AW21" s="14" t="s">
        <v>7</v>
      </c>
      <c r="AX21" s="15"/>
      <c r="AY21" s="15"/>
      <c r="AZ21" s="15"/>
      <c r="BA21" s="15"/>
      <c r="BB21" s="15"/>
      <c r="BC21" s="15"/>
      <c r="BD21" s="15"/>
      <c r="BE21" s="15"/>
      <c r="BF21" s="15"/>
      <c r="BG21" s="16"/>
      <c r="BH21" s="17">
        <f>BH22+BH23+BH24+BH25+BH26+BH28</f>
        <v>11034.3907</v>
      </c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9"/>
      <c r="BV21" s="17">
        <f>BV22+BV23+BV24+BV25+BV26+BV28</f>
        <v>14800.599999999999</v>
      </c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9"/>
      <c r="CJ21" s="49">
        <f t="shared" si="0"/>
        <v>3766.2092999999986</v>
      </c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1"/>
    </row>
    <row r="22" spans="1:105" ht="15">
      <c r="A22" s="9" t="s">
        <v>37</v>
      </c>
      <c r="B22" s="10"/>
      <c r="C22" s="10"/>
      <c r="D22" s="10"/>
      <c r="E22" s="10"/>
      <c r="F22" s="10"/>
      <c r="G22" s="10"/>
      <c r="H22" s="11"/>
      <c r="I22" s="3"/>
      <c r="J22" s="12" t="s">
        <v>18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3"/>
      <c r="AW22" s="14" t="s">
        <v>7</v>
      </c>
      <c r="AX22" s="15"/>
      <c r="AY22" s="15"/>
      <c r="AZ22" s="15"/>
      <c r="BA22" s="15"/>
      <c r="BB22" s="15"/>
      <c r="BC22" s="15"/>
      <c r="BD22" s="15"/>
      <c r="BE22" s="15"/>
      <c r="BF22" s="15"/>
      <c r="BG22" s="16"/>
      <c r="BH22" s="17">
        <v>299.7263</v>
      </c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9"/>
      <c r="BV22" s="17">
        <f>180.57+2391.22</f>
        <v>2571.79</v>
      </c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9"/>
      <c r="CJ22" s="49">
        <f t="shared" si="0"/>
        <v>2272.0637</v>
      </c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1"/>
    </row>
    <row r="23" spans="1:105" ht="22.5" customHeight="1">
      <c r="A23" s="9" t="s">
        <v>38</v>
      </c>
      <c r="B23" s="10"/>
      <c r="C23" s="10"/>
      <c r="D23" s="10"/>
      <c r="E23" s="10"/>
      <c r="F23" s="10"/>
      <c r="G23" s="10"/>
      <c r="H23" s="11"/>
      <c r="I23" s="3"/>
      <c r="J23" s="12" t="s">
        <v>39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3"/>
      <c r="AW23" s="14" t="s">
        <v>7</v>
      </c>
      <c r="AX23" s="15"/>
      <c r="AY23" s="15"/>
      <c r="AZ23" s="15"/>
      <c r="BA23" s="15"/>
      <c r="BB23" s="15"/>
      <c r="BC23" s="15"/>
      <c r="BD23" s="15"/>
      <c r="BE23" s="15"/>
      <c r="BF23" s="15"/>
      <c r="BG23" s="16"/>
      <c r="BH23" s="17">
        <v>1674.8953</v>
      </c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9"/>
      <c r="BV23" s="17">
        <v>1674.41</v>
      </c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9"/>
      <c r="CJ23" s="49">
        <f t="shared" si="0"/>
        <v>-0.48529999999982465</v>
      </c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1"/>
    </row>
    <row r="24" spans="1:105" ht="15" customHeight="1">
      <c r="A24" s="9" t="s">
        <v>40</v>
      </c>
      <c r="B24" s="10"/>
      <c r="C24" s="10"/>
      <c r="D24" s="10"/>
      <c r="E24" s="10"/>
      <c r="F24" s="10"/>
      <c r="G24" s="10"/>
      <c r="H24" s="11"/>
      <c r="I24" s="3"/>
      <c r="J24" s="12" t="s">
        <v>41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3"/>
      <c r="AW24" s="14" t="s">
        <v>7</v>
      </c>
      <c r="AX24" s="15"/>
      <c r="AY24" s="15"/>
      <c r="AZ24" s="15"/>
      <c r="BA24" s="15"/>
      <c r="BB24" s="15"/>
      <c r="BC24" s="15"/>
      <c r="BD24" s="15"/>
      <c r="BE24" s="15"/>
      <c r="BF24" s="15"/>
      <c r="BG24" s="16"/>
      <c r="BH24" s="17">
        <v>0</v>
      </c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9"/>
      <c r="BV24" s="17">
        <v>0</v>
      </c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9"/>
      <c r="CJ24" s="49">
        <f t="shared" si="0"/>
        <v>0</v>
      </c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1"/>
    </row>
    <row r="25" spans="1:105" ht="15" customHeight="1">
      <c r="A25" s="9" t="s">
        <v>42</v>
      </c>
      <c r="B25" s="10"/>
      <c r="C25" s="10"/>
      <c r="D25" s="10"/>
      <c r="E25" s="10"/>
      <c r="F25" s="10"/>
      <c r="G25" s="10"/>
      <c r="H25" s="11"/>
      <c r="I25" s="3"/>
      <c r="J25" s="12" t="s">
        <v>43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3"/>
      <c r="AW25" s="14" t="s">
        <v>7</v>
      </c>
      <c r="AX25" s="15"/>
      <c r="AY25" s="15"/>
      <c r="AZ25" s="15"/>
      <c r="BA25" s="15"/>
      <c r="BB25" s="15"/>
      <c r="BC25" s="15"/>
      <c r="BD25" s="15"/>
      <c r="BE25" s="15"/>
      <c r="BF25" s="15"/>
      <c r="BG25" s="16"/>
      <c r="BH25" s="17">
        <v>130.7315</v>
      </c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9"/>
      <c r="BV25" s="17">
        <v>0</v>
      </c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9"/>
      <c r="CJ25" s="49">
        <f t="shared" si="0"/>
        <v>-130.7315</v>
      </c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1"/>
    </row>
    <row r="26" spans="1:105" ht="15" customHeight="1">
      <c r="A26" s="9" t="s">
        <v>44</v>
      </c>
      <c r="B26" s="10"/>
      <c r="C26" s="10"/>
      <c r="D26" s="10"/>
      <c r="E26" s="10"/>
      <c r="F26" s="10"/>
      <c r="G26" s="10"/>
      <c r="H26" s="11"/>
      <c r="I26" s="3"/>
      <c r="J26" s="12" t="s">
        <v>45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4" t="s">
        <v>7</v>
      </c>
      <c r="AX26" s="15"/>
      <c r="AY26" s="15"/>
      <c r="AZ26" s="15"/>
      <c r="BA26" s="15"/>
      <c r="BB26" s="15"/>
      <c r="BC26" s="15"/>
      <c r="BD26" s="15"/>
      <c r="BE26" s="15"/>
      <c r="BF26" s="15"/>
      <c r="BG26" s="16"/>
      <c r="BH26" s="17">
        <v>6.01</v>
      </c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9"/>
      <c r="BV26" s="17">
        <f>854.4+7.43</f>
        <v>861.8299999999999</v>
      </c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9"/>
      <c r="CJ26" s="49">
        <f t="shared" si="0"/>
        <v>855.8199999999999</v>
      </c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1"/>
    </row>
    <row r="27" spans="1:105" ht="59.25" customHeight="1">
      <c r="A27" s="9" t="s">
        <v>46</v>
      </c>
      <c r="B27" s="10"/>
      <c r="C27" s="10"/>
      <c r="D27" s="10"/>
      <c r="E27" s="10"/>
      <c r="F27" s="10"/>
      <c r="G27" s="10"/>
      <c r="H27" s="11"/>
      <c r="I27" s="3"/>
      <c r="J27" s="12" t="s">
        <v>47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4" t="s">
        <v>7</v>
      </c>
      <c r="AX27" s="15"/>
      <c r="AY27" s="15"/>
      <c r="AZ27" s="15"/>
      <c r="BA27" s="15"/>
      <c r="BB27" s="15"/>
      <c r="BC27" s="15"/>
      <c r="BD27" s="15"/>
      <c r="BE27" s="15"/>
      <c r="BF27" s="15"/>
      <c r="BG27" s="16"/>
      <c r="BH27" s="17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9"/>
      <c r="BV27" s="17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9"/>
      <c r="CJ27" s="49">
        <f t="shared" si="0"/>
        <v>0</v>
      </c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1"/>
    </row>
    <row r="28" spans="1:105" ht="15">
      <c r="A28" s="9" t="s">
        <v>48</v>
      </c>
      <c r="B28" s="10"/>
      <c r="C28" s="10"/>
      <c r="D28" s="10"/>
      <c r="E28" s="10"/>
      <c r="F28" s="10"/>
      <c r="G28" s="10"/>
      <c r="H28" s="11"/>
      <c r="I28" s="3"/>
      <c r="J28" s="12" t="s">
        <v>49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4" t="s">
        <v>7</v>
      </c>
      <c r="AX28" s="15"/>
      <c r="AY28" s="15"/>
      <c r="AZ28" s="15"/>
      <c r="BA28" s="15"/>
      <c r="BB28" s="15"/>
      <c r="BC28" s="15"/>
      <c r="BD28" s="15"/>
      <c r="BE28" s="15"/>
      <c r="BF28" s="15"/>
      <c r="BG28" s="16"/>
      <c r="BH28" s="17">
        <f>7550.1376+35.4099+74.7237+2.9988+124.7576+1135</f>
        <v>8923.0276</v>
      </c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9"/>
      <c r="BV28" s="17">
        <f>9406.15+20.36+247.5+18.56</f>
        <v>9692.57</v>
      </c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9"/>
      <c r="CJ28" s="49">
        <f t="shared" si="0"/>
        <v>769.5424000000003</v>
      </c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1"/>
    </row>
    <row r="29" spans="1:105" ht="30" customHeight="1">
      <c r="A29" s="9" t="s">
        <v>20</v>
      </c>
      <c r="B29" s="10"/>
      <c r="C29" s="10"/>
      <c r="D29" s="10"/>
      <c r="E29" s="10"/>
      <c r="F29" s="10"/>
      <c r="G29" s="10"/>
      <c r="H29" s="11"/>
      <c r="I29" s="3"/>
      <c r="J29" s="12" t="s">
        <v>54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4" t="s">
        <v>7</v>
      </c>
      <c r="AX29" s="15"/>
      <c r="AY29" s="15"/>
      <c r="AZ29" s="15"/>
      <c r="BA29" s="15"/>
      <c r="BB29" s="15"/>
      <c r="BC29" s="15"/>
      <c r="BD29" s="15"/>
      <c r="BE29" s="15"/>
      <c r="BF29" s="15"/>
      <c r="BG29" s="16"/>
      <c r="BH29" s="17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9"/>
      <c r="BV29" s="17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9"/>
      <c r="CJ29" s="49">
        <f t="shared" si="0"/>
        <v>0</v>
      </c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1"/>
    </row>
    <row r="30" spans="1:105" ht="45" customHeight="1">
      <c r="A30" s="9" t="s">
        <v>21</v>
      </c>
      <c r="B30" s="10"/>
      <c r="C30" s="10"/>
      <c r="D30" s="10"/>
      <c r="E30" s="10"/>
      <c r="F30" s="10"/>
      <c r="G30" s="10"/>
      <c r="H30" s="11"/>
      <c r="I30" s="3"/>
      <c r="J30" s="12" t="s">
        <v>22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4" t="s">
        <v>7</v>
      </c>
      <c r="AX30" s="15"/>
      <c r="AY30" s="15"/>
      <c r="AZ30" s="15"/>
      <c r="BA30" s="15"/>
      <c r="BB30" s="15"/>
      <c r="BC30" s="15"/>
      <c r="BD30" s="15"/>
      <c r="BE30" s="15"/>
      <c r="BF30" s="15"/>
      <c r="BG30" s="16"/>
      <c r="BH30" s="17">
        <v>9307.99</v>
      </c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9"/>
      <c r="BV30" s="46">
        <v>4815.9893</v>
      </c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8"/>
      <c r="CJ30" s="49">
        <f t="shared" si="0"/>
        <v>-4492.0007</v>
      </c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1"/>
    </row>
    <row r="31" spans="1:105" ht="45" customHeight="1">
      <c r="A31" s="9" t="s">
        <v>50</v>
      </c>
      <c r="B31" s="10"/>
      <c r="C31" s="10"/>
      <c r="D31" s="10"/>
      <c r="E31" s="10"/>
      <c r="F31" s="10"/>
      <c r="G31" s="10"/>
      <c r="H31" s="11"/>
      <c r="I31" s="3"/>
      <c r="J31" s="12" t="s">
        <v>23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4" t="s">
        <v>7</v>
      </c>
      <c r="AX31" s="15"/>
      <c r="AY31" s="15"/>
      <c r="AZ31" s="15"/>
      <c r="BA31" s="15"/>
      <c r="BB31" s="15"/>
      <c r="BC31" s="15"/>
      <c r="BD31" s="15"/>
      <c r="BE31" s="15"/>
      <c r="BF31" s="15"/>
      <c r="BG31" s="16"/>
      <c r="BH31" s="17">
        <f>BH30</f>
        <v>9307.99</v>
      </c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9"/>
      <c r="BV31" s="46">
        <v>4815.9893</v>
      </c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8"/>
      <c r="CJ31" s="49">
        <f t="shared" si="0"/>
        <v>-4492.0007</v>
      </c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1"/>
    </row>
    <row r="32" ht="9.75" customHeight="1"/>
    <row r="33" s="1" customFormat="1" ht="12.75">
      <c r="A33" s="1" t="s">
        <v>27</v>
      </c>
    </row>
    <row r="34" spans="1:105" s="1" customFormat="1" ht="63" customHeight="1">
      <c r="A34" s="7" t="s">
        <v>55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</row>
    <row r="35" spans="1:105" s="1" customFormat="1" ht="25.5" customHeight="1">
      <c r="A35" s="7" t="s">
        <v>28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</row>
    <row r="36" spans="1:105" s="1" customFormat="1" ht="25.5" customHeight="1">
      <c r="A36" s="7" t="s">
        <v>29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</row>
    <row r="37" ht="3" customHeight="1"/>
  </sheetData>
  <sheetProtection/>
  <mergeCells count="128">
    <mergeCell ref="CJ11:DA12"/>
    <mergeCell ref="BH12:BU12"/>
    <mergeCell ref="A6:DA6"/>
    <mergeCell ref="A7:DA7"/>
    <mergeCell ref="A8:DA8"/>
    <mergeCell ref="A9:DA9"/>
    <mergeCell ref="BV12:CI12"/>
    <mergeCell ref="BH13:BU13"/>
    <mergeCell ref="BV13:CI13"/>
    <mergeCell ref="A11:H12"/>
    <mergeCell ref="I11:AV12"/>
    <mergeCell ref="AW11:BG12"/>
    <mergeCell ref="BH11:CI11"/>
    <mergeCell ref="CJ13:DA13"/>
    <mergeCell ref="A14:H14"/>
    <mergeCell ref="J14:AV14"/>
    <mergeCell ref="AW14:BG14"/>
    <mergeCell ref="BH14:BU14"/>
    <mergeCell ref="BV14:CI14"/>
    <mergeCell ref="CJ14:DA14"/>
    <mergeCell ref="A13:H13"/>
    <mergeCell ref="J13:AV13"/>
    <mergeCell ref="AW13:BG13"/>
    <mergeCell ref="BV16:CI16"/>
    <mergeCell ref="CJ16:DA16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30:H30"/>
    <mergeCell ref="J30:AV30"/>
    <mergeCell ref="AW30:BG30"/>
    <mergeCell ref="BH30:BU30"/>
    <mergeCell ref="A34:DA34"/>
    <mergeCell ref="A35:DA35"/>
    <mergeCell ref="A36:DA36"/>
    <mergeCell ref="A31:H31"/>
    <mergeCell ref="J31:AV31"/>
    <mergeCell ref="AW31:BG31"/>
    <mergeCell ref="BH31:BU31"/>
    <mergeCell ref="BV31:CI31"/>
    <mergeCell ref="CJ31:DA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36"/>
  <sheetViews>
    <sheetView tabSelected="1" view="pageBreakPreview" zoomScaleSheetLayoutView="100" zoomScalePageLayoutView="0" workbookViewId="0" topLeftCell="A19">
      <selection activeCell="C1" sqref="A1:DA32"/>
    </sheetView>
  </sheetViews>
  <sheetFormatPr defaultColWidth="0.875" defaultRowHeight="15" customHeight="1"/>
  <cols>
    <col min="1" max="86" width="0.875" style="2" customWidth="1"/>
    <col min="87" max="87" width="2.25390625" style="2" customWidth="1"/>
    <col min="88" max="109" width="0.875" style="2" customWidth="1"/>
    <col min="110" max="110" width="5.125" style="2" customWidth="1"/>
    <col min="111" max="16384" width="0.875" style="2" customWidth="1"/>
  </cols>
  <sheetData>
    <row r="1" s="1" customFormat="1" ht="12" customHeight="1">
      <c r="CE1" s="1" t="s">
        <v>30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s="4" customFormat="1" ht="14.25" customHeight="1">
      <c r="A6" s="45" t="s">
        <v>31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</row>
    <row r="7" spans="1:105" s="4" customFormat="1" ht="14.25" customHeight="1">
      <c r="A7" s="45" t="s">
        <v>32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</row>
    <row r="8" spans="1:105" s="4" customFormat="1" ht="14.25" customHeight="1">
      <c r="A8" s="45" t="s">
        <v>33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</row>
    <row r="9" spans="1:105" s="4" customFormat="1" ht="14.25" customHeight="1">
      <c r="A9" s="45" t="s">
        <v>34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</row>
    <row r="10" spans="89:98" ht="21" customHeight="1">
      <c r="CK10" s="6" t="s">
        <v>60</v>
      </c>
      <c r="CL10" s="6"/>
      <c r="CM10" s="6"/>
      <c r="CN10" s="6"/>
      <c r="CO10" s="6"/>
      <c r="CP10" s="6"/>
      <c r="CQ10" s="6"/>
      <c r="CR10" s="6"/>
      <c r="CS10" s="6"/>
      <c r="CT10" s="6"/>
    </row>
    <row r="11" spans="1:105" ht="15">
      <c r="A11" s="38" t="s">
        <v>51</v>
      </c>
      <c r="B11" s="39"/>
      <c r="C11" s="39"/>
      <c r="D11" s="39"/>
      <c r="E11" s="39"/>
      <c r="F11" s="39"/>
      <c r="G11" s="39"/>
      <c r="H11" s="40"/>
      <c r="I11" s="44" t="s">
        <v>0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40"/>
      <c r="AW11" s="38" t="s">
        <v>1</v>
      </c>
      <c r="AX11" s="39"/>
      <c r="AY11" s="39"/>
      <c r="AZ11" s="39"/>
      <c r="BA11" s="39"/>
      <c r="BB11" s="39"/>
      <c r="BC11" s="39"/>
      <c r="BD11" s="39"/>
      <c r="BE11" s="39"/>
      <c r="BF11" s="39"/>
      <c r="BG11" s="40"/>
      <c r="BH11" s="14">
        <v>2013</v>
      </c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6"/>
      <c r="CJ11" s="44" t="s">
        <v>4</v>
      </c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ht="15">
      <c r="A12" s="41"/>
      <c r="B12" s="42"/>
      <c r="C12" s="42"/>
      <c r="D12" s="42"/>
      <c r="E12" s="42"/>
      <c r="F12" s="42"/>
      <c r="G12" s="42"/>
      <c r="H12" s="43"/>
      <c r="I12" s="41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3"/>
      <c r="AW12" s="41"/>
      <c r="AX12" s="42"/>
      <c r="AY12" s="42"/>
      <c r="AZ12" s="42"/>
      <c r="BA12" s="42"/>
      <c r="BB12" s="42"/>
      <c r="BC12" s="42"/>
      <c r="BD12" s="42"/>
      <c r="BE12" s="42"/>
      <c r="BF12" s="42"/>
      <c r="BG12" s="43"/>
      <c r="BH12" s="14" t="s">
        <v>2</v>
      </c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6"/>
      <c r="BV12" s="14" t="s">
        <v>3</v>
      </c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6"/>
      <c r="CJ12" s="41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3"/>
    </row>
    <row r="13" spans="1:105" ht="30" customHeight="1">
      <c r="A13" s="9" t="s">
        <v>5</v>
      </c>
      <c r="B13" s="10"/>
      <c r="C13" s="10"/>
      <c r="D13" s="10"/>
      <c r="E13" s="10"/>
      <c r="F13" s="10"/>
      <c r="G13" s="10"/>
      <c r="H13" s="11"/>
      <c r="I13" s="3"/>
      <c r="J13" s="12" t="s">
        <v>6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3"/>
      <c r="AW13" s="14" t="s">
        <v>7</v>
      </c>
      <c r="AX13" s="15"/>
      <c r="AY13" s="15"/>
      <c r="AZ13" s="15"/>
      <c r="BA13" s="15"/>
      <c r="BB13" s="15"/>
      <c r="BC13" s="15"/>
      <c r="BD13" s="15"/>
      <c r="BE13" s="15"/>
      <c r="BF13" s="15"/>
      <c r="BG13" s="16"/>
      <c r="BH13" s="17">
        <f>BH14</f>
        <v>240755.7</v>
      </c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9"/>
      <c r="BV13" s="17">
        <f>BV14</f>
        <v>223751.97999999998</v>
      </c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9"/>
      <c r="CJ13" s="23">
        <f>BV13-BH13</f>
        <v>-17003.72000000003</v>
      </c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5"/>
    </row>
    <row r="14" spans="1:105" ht="30" customHeight="1">
      <c r="A14" s="9" t="s">
        <v>8</v>
      </c>
      <c r="B14" s="10"/>
      <c r="C14" s="10"/>
      <c r="D14" s="10"/>
      <c r="E14" s="10"/>
      <c r="F14" s="10"/>
      <c r="G14" s="10"/>
      <c r="H14" s="11"/>
      <c r="I14" s="3"/>
      <c r="J14" s="12" t="s">
        <v>9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3"/>
      <c r="AW14" s="14" t="s">
        <v>7</v>
      </c>
      <c r="AX14" s="15"/>
      <c r="AY14" s="15"/>
      <c r="AZ14" s="15"/>
      <c r="BA14" s="15"/>
      <c r="BB14" s="15"/>
      <c r="BC14" s="15"/>
      <c r="BD14" s="15"/>
      <c r="BE14" s="15"/>
      <c r="BF14" s="15"/>
      <c r="BG14" s="16"/>
      <c r="BH14" s="17">
        <f>BH15+BH21</f>
        <v>240755.7</v>
      </c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9"/>
      <c r="BV14" s="17">
        <f>BV15+BV21</f>
        <v>223751.97999999998</v>
      </c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9"/>
      <c r="CJ14" s="23">
        <f aca="true" t="shared" si="0" ref="CJ14:CJ31">BV14-BH14</f>
        <v>-17003.72000000003</v>
      </c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ht="30" customHeight="1">
      <c r="A15" s="9" t="s">
        <v>10</v>
      </c>
      <c r="B15" s="10"/>
      <c r="C15" s="10"/>
      <c r="D15" s="10"/>
      <c r="E15" s="10"/>
      <c r="F15" s="10"/>
      <c r="G15" s="10"/>
      <c r="H15" s="11"/>
      <c r="I15" s="3"/>
      <c r="J15" s="12" t="s">
        <v>52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3"/>
      <c r="AW15" s="14" t="s">
        <v>7</v>
      </c>
      <c r="AX15" s="15"/>
      <c r="AY15" s="15"/>
      <c r="AZ15" s="15"/>
      <c r="BA15" s="15"/>
      <c r="BB15" s="15"/>
      <c r="BC15" s="15"/>
      <c r="BD15" s="15"/>
      <c r="BE15" s="15"/>
      <c r="BF15" s="15"/>
      <c r="BG15" s="16"/>
      <c r="BH15" s="17">
        <f>BH16+BH18+BH20</f>
        <v>115492.1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BV16+BV18+BV20</f>
        <v>98580.18999999999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9"/>
      <c r="CJ15" s="23">
        <f t="shared" si="0"/>
        <v>-16911.910000000018</v>
      </c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</row>
    <row r="16" spans="1:105" ht="15" customHeight="1">
      <c r="A16" s="9" t="s">
        <v>11</v>
      </c>
      <c r="B16" s="10"/>
      <c r="C16" s="10"/>
      <c r="D16" s="10"/>
      <c r="E16" s="10"/>
      <c r="F16" s="10"/>
      <c r="G16" s="10"/>
      <c r="H16" s="11"/>
      <c r="I16" s="3"/>
      <c r="J16" s="12" t="s">
        <v>12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3"/>
      <c r="AW16" s="14" t="s">
        <v>7</v>
      </c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7">
        <v>11672</v>
      </c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9"/>
      <c r="BV16" s="17">
        <f>69490.2</f>
        <v>69490.2</v>
      </c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9"/>
      <c r="CJ16" s="23">
        <f t="shared" si="0"/>
        <v>57818.2</v>
      </c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</row>
    <row r="17" spans="1:105" ht="15" customHeight="1">
      <c r="A17" s="9" t="s">
        <v>14</v>
      </c>
      <c r="B17" s="10"/>
      <c r="C17" s="10"/>
      <c r="D17" s="10"/>
      <c r="E17" s="10"/>
      <c r="F17" s="10"/>
      <c r="G17" s="10"/>
      <c r="H17" s="11"/>
      <c r="I17" s="3"/>
      <c r="J17" s="12" t="s">
        <v>15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3"/>
      <c r="AW17" s="14" t="s">
        <v>7</v>
      </c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7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9"/>
      <c r="BV17" s="17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9"/>
      <c r="CJ17" s="23">
        <f t="shared" si="0"/>
        <v>0</v>
      </c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</row>
    <row r="18" spans="1:105" ht="15">
      <c r="A18" s="9" t="s">
        <v>13</v>
      </c>
      <c r="B18" s="10"/>
      <c r="C18" s="10"/>
      <c r="D18" s="10"/>
      <c r="E18" s="10"/>
      <c r="F18" s="10"/>
      <c r="G18" s="10"/>
      <c r="H18" s="11"/>
      <c r="I18" s="3"/>
      <c r="J18" s="12" t="s">
        <v>35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3"/>
      <c r="AW18" s="14" t="s">
        <v>7</v>
      </c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7">
        <v>28948.8</v>
      </c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9"/>
      <c r="BV18" s="17">
        <v>18970.29</v>
      </c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9"/>
      <c r="CJ18" s="23">
        <f t="shared" si="0"/>
        <v>-9978.509999999998</v>
      </c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</row>
    <row r="19" spans="1:105" ht="15" customHeight="1">
      <c r="A19" s="9" t="s">
        <v>16</v>
      </c>
      <c r="B19" s="10"/>
      <c r="C19" s="10"/>
      <c r="D19" s="10"/>
      <c r="E19" s="10"/>
      <c r="F19" s="10"/>
      <c r="G19" s="10"/>
      <c r="H19" s="11"/>
      <c r="I19" s="3"/>
      <c r="J19" s="12" t="s">
        <v>15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3"/>
      <c r="AW19" s="14" t="s">
        <v>7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6"/>
      <c r="BH19" s="17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9"/>
      <c r="BV19" s="17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9"/>
      <c r="CJ19" s="23">
        <f t="shared" si="0"/>
        <v>0</v>
      </c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ht="15">
      <c r="A20" s="9" t="s">
        <v>17</v>
      </c>
      <c r="B20" s="10"/>
      <c r="C20" s="10"/>
      <c r="D20" s="10"/>
      <c r="E20" s="10"/>
      <c r="F20" s="10"/>
      <c r="G20" s="10"/>
      <c r="H20" s="11"/>
      <c r="I20" s="3"/>
      <c r="J20" s="12" t="s">
        <v>36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3"/>
      <c r="AW20" s="14" t="s">
        <v>7</v>
      </c>
      <c r="AX20" s="15"/>
      <c r="AY20" s="15"/>
      <c r="AZ20" s="15"/>
      <c r="BA20" s="15"/>
      <c r="BB20" s="15"/>
      <c r="BC20" s="15"/>
      <c r="BD20" s="15"/>
      <c r="BE20" s="15"/>
      <c r="BF20" s="15"/>
      <c r="BG20" s="16"/>
      <c r="BH20" s="17">
        <v>74871.3</v>
      </c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9"/>
      <c r="BV20" s="17">
        <v>10119.7</v>
      </c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9"/>
      <c r="CJ20" s="23">
        <f t="shared" si="0"/>
        <v>-64751.600000000006</v>
      </c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10" ht="45" customHeight="1">
      <c r="A21" s="9" t="s">
        <v>19</v>
      </c>
      <c r="B21" s="10"/>
      <c r="C21" s="10"/>
      <c r="D21" s="10"/>
      <c r="E21" s="10"/>
      <c r="F21" s="10"/>
      <c r="G21" s="10"/>
      <c r="H21" s="11"/>
      <c r="I21" s="3"/>
      <c r="J21" s="12" t="s">
        <v>53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3"/>
      <c r="AW21" s="14" t="s">
        <v>7</v>
      </c>
      <c r="AX21" s="15"/>
      <c r="AY21" s="15"/>
      <c r="AZ21" s="15"/>
      <c r="BA21" s="15"/>
      <c r="BB21" s="15"/>
      <c r="BC21" s="15"/>
      <c r="BD21" s="15"/>
      <c r="BE21" s="15"/>
      <c r="BF21" s="15"/>
      <c r="BG21" s="16"/>
      <c r="BH21" s="17">
        <f>BH22+BH23+BH24+BH25+BH26+BH27+BH28</f>
        <v>125263.6</v>
      </c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9"/>
      <c r="BV21" s="17">
        <f>BV22+BV23+BV24+BV25+BV26+BV27+BV28</f>
        <v>125171.79000000001</v>
      </c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9"/>
      <c r="CJ21" s="23">
        <f t="shared" si="0"/>
        <v>-91.80999999999767</v>
      </c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  <c r="DF21" s="5">
        <f>BV21-(79838.1+45333.69)</f>
        <v>0</v>
      </c>
    </row>
    <row r="22" spans="1:110" ht="15">
      <c r="A22" s="9" t="s">
        <v>37</v>
      </c>
      <c r="B22" s="10"/>
      <c r="C22" s="10"/>
      <c r="D22" s="10"/>
      <c r="E22" s="10"/>
      <c r="F22" s="10"/>
      <c r="G22" s="10"/>
      <c r="H22" s="11"/>
      <c r="I22" s="3"/>
      <c r="J22" s="12" t="s">
        <v>18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3"/>
      <c r="AW22" s="14" t="s">
        <v>7</v>
      </c>
      <c r="AX22" s="15"/>
      <c r="AY22" s="15"/>
      <c r="AZ22" s="15"/>
      <c r="BA22" s="15"/>
      <c r="BB22" s="15"/>
      <c r="BC22" s="15"/>
      <c r="BD22" s="15"/>
      <c r="BE22" s="15"/>
      <c r="BF22" s="15"/>
      <c r="BG22" s="16"/>
      <c r="BH22" s="17">
        <v>72298.1</v>
      </c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9"/>
      <c r="BV22" s="17">
        <f>72033.9</f>
        <v>72033.9</v>
      </c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9"/>
      <c r="CJ22" s="23">
        <f t="shared" si="0"/>
        <v>-264.20000000001164</v>
      </c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  <c r="DF22" s="5">
        <f>BH13-240755.7</f>
        <v>0</v>
      </c>
    </row>
    <row r="23" spans="1:105" ht="15" customHeight="1">
      <c r="A23" s="9" t="s">
        <v>38</v>
      </c>
      <c r="B23" s="10"/>
      <c r="C23" s="10"/>
      <c r="D23" s="10"/>
      <c r="E23" s="10"/>
      <c r="F23" s="10"/>
      <c r="G23" s="10"/>
      <c r="H23" s="11"/>
      <c r="I23" s="3"/>
      <c r="J23" s="12" t="s">
        <v>39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3"/>
      <c r="AW23" s="14" t="s">
        <v>7</v>
      </c>
      <c r="AX23" s="15"/>
      <c r="AY23" s="15"/>
      <c r="AZ23" s="15"/>
      <c r="BA23" s="15"/>
      <c r="BB23" s="15"/>
      <c r="BC23" s="15"/>
      <c r="BD23" s="15"/>
      <c r="BE23" s="15"/>
      <c r="BF23" s="15"/>
      <c r="BG23" s="16"/>
      <c r="BH23" s="17">
        <v>8742.54</v>
      </c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9"/>
      <c r="BV23" s="17">
        <v>5634.3</v>
      </c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9"/>
      <c r="CJ23" s="23">
        <f t="shared" si="0"/>
        <v>-3108.2400000000007</v>
      </c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ht="15" customHeight="1">
      <c r="A24" s="9" t="s">
        <v>40</v>
      </c>
      <c r="B24" s="10"/>
      <c r="C24" s="10"/>
      <c r="D24" s="10"/>
      <c r="E24" s="10"/>
      <c r="F24" s="10"/>
      <c r="G24" s="10"/>
      <c r="H24" s="11"/>
      <c r="I24" s="3"/>
      <c r="J24" s="12" t="s">
        <v>41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3"/>
      <c r="AW24" s="14" t="s">
        <v>7</v>
      </c>
      <c r="AX24" s="15"/>
      <c r="AY24" s="15"/>
      <c r="AZ24" s="15"/>
      <c r="BA24" s="15"/>
      <c r="BB24" s="15"/>
      <c r="BC24" s="15"/>
      <c r="BD24" s="15"/>
      <c r="BE24" s="15"/>
      <c r="BF24" s="15"/>
      <c r="BG24" s="16"/>
      <c r="BH24" s="17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9"/>
      <c r="BV24" s="17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9"/>
      <c r="CJ24" s="23">
        <f t="shared" si="0"/>
        <v>0</v>
      </c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ht="15" customHeight="1">
      <c r="A25" s="9" t="s">
        <v>42</v>
      </c>
      <c r="B25" s="10"/>
      <c r="C25" s="10"/>
      <c r="D25" s="10"/>
      <c r="E25" s="10"/>
      <c r="F25" s="10"/>
      <c r="G25" s="10"/>
      <c r="H25" s="11"/>
      <c r="I25" s="3"/>
      <c r="J25" s="12" t="s">
        <v>43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3"/>
      <c r="AW25" s="14" t="s">
        <v>7</v>
      </c>
      <c r="AX25" s="15"/>
      <c r="AY25" s="15"/>
      <c r="AZ25" s="15"/>
      <c r="BA25" s="15"/>
      <c r="BB25" s="15"/>
      <c r="BC25" s="15"/>
      <c r="BD25" s="15"/>
      <c r="BE25" s="15"/>
      <c r="BF25" s="15"/>
      <c r="BG25" s="16"/>
      <c r="BH25" s="17">
        <v>767</v>
      </c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9"/>
      <c r="BV25" s="17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9"/>
      <c r="CJ25" s="23">
        <f t="shared" si="0"/>
        <v>-767</v>
      </c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</row>
    <row r="26" spans="1:105" ht="15" customHeight="1">
      <c r="A26" s="9" t="s">
        <v>44</v>
      </c>
      <c r="B26" s="10"/>
      <c r="C26" s="10"/>
      <c r="D26" s="10"/>
      <c r="E26" s="10"/>
      <c r="F26" s="10"/>
      <c r="G26" s="10"/>
      <c r="H26" s="11"/>
      <c r="I26" s="3"/>
      <c r="J26" s="12" t="s">
        <v>45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4" t="s">
        <v>7</v>
      </c>
      <c r="AX26" s="15"/>
      <c r="AY26" s="15"/>
      <c r="AZ26" s="15"/>
      <c r="BA26" s="15"/>
      <c r="BB26" s="15"/>
      <c r="BC26" s="15"/>
      <c r="BD26" s="15"/>
      <c r="BE26" s="15"/>
      <c r="BF26" s="15"/>
      <c r="BG26" s="16"/>
      <c r="BH26" s="17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9"/>
      <c r="BV26" s="17">
        <v>2027.8</v>
      </c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9"/>
      <c r="CJ26" s="23">
        <f t="shared" si="0"/>
        <v>2027.8</v>
      </c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</row>
    <row r="27" spans="1:105" ht="59.25" customHeight="1">
      <c r="A27" s="9" t="s">
        <v>46</v>
      </c>
      <c r="B27" s="10"/>
      <c r="C27" s="10"/>
      <c r="D27" s="10"/>
      <c r="E27" s="10"/>
      <c r="F27" s="10"/>
      <c r="G27" s="10"/>
      <c r="H27" s="11"/>
      <c r="I27" s="3"/>
      <c r="J27" s="12" t="s">
        <v>47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4" t="s">
        <v>7</v>
      </c>
      <c r="AX27" s="15"/>
      <c r="AY27" s="15"/>
      <c r="AZ27" s="15"/>
      <c r="BA27" s="15"/>
      <c r="BB27" s="15"/>
      <c r="BC27" s="15"/>
      <c r="BD27" s="15"/>
      <c r="BE27" s="15"/>
      <c r="BF27" s="15"/>
      <c r="BG27" s="16"/>
      <c r="BH27" s="17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9"/>
      <c r="BV27" s="17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9"/>
      <c r="CJ27" s="23">
        <f t="shared" si="0"/>
        <v>0</v>
      </c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</row>
    <row r="28" spans="1:105" ht="15">
      <c r="A28" s="9" t="s">
        <v>48</v>
      </c>
      <c r="B28" s="10"/>
      <c r="C28" s="10"/>
      <c r="D28" s="10"/>
      <c r="E28" s="10"/>
      <c r="F28" s="10"/>
      <c r="G28" s="10"/>
      <c r="H28" s="11"/>
      <c r="I28" s="3"/>
      <c r="J28" s="12" t="s">
        <v>49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4" t="s">
        <v>7</v>
      </c>
      <c r="AX28" s="15"/>
      <c r="AY28" s="15"/>
      <c r="AZ28" s="15"/>
      <c r="BA28" s="15"/>
      <c r="BB28" s="15"/>
      <c r="BC28" s="15"/>
      <c r="BD28" s="15"/>
      <c r="BE28" s="15"/>
      <c r="BF28" s="15"/>
      <c r="BG28" s="16"/>
      <c r="BH28" s="17">
        <f>62.96+43393</f>
        <v>43455.96</v>
      </c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9"/>
      <c r="BV28" s="17">
        <f>142.1+45333.69</f>
        <v>45475.79</v>
      </c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9"/>
      <c r="CJ28" s="23">
        <f t="shared" si="0"/>
        <v>2019.8300000000017</v>
      </c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</row>
    <row r="29" spans="1:105" ht="30" customHeight="1">
      <c r="A29" s="9" t="s">
        <v>20</v>
      </c>
      <c r="B29" s="10"/>
      <c r="C29" s="10"/>
      <c r="D29" s="10"/>
      <c r="E29" s="10"/>
      <c r="F29" s="10"/>
      <c r="G29" s="10"/>
      <c r="H29" s="11"/>
      <c r="I29" s="3"/>
      <c r="J29" s="12" t="s">
        <v>54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4" t="s">
        <v>7</v>
      </c>
      <c r="AX29" s="15"/>
      <c r="AY29" s="15"/>
      <c r="AZ29" s="15"/>
      <c r="BA29" s="15"/>
      <c r="BB29" s="15"/>
      <c r="BC29" s="15"/>
      <c r="BD29" s="15"/>
      <c r="BE29" s="15"/>
      <c r="BF29" s="15"/>
      <c r="BG29" s="16"/>
      <c r="BH29" s="17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9"/>
      <c r="BV29" s="17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9"/>
      <c r="CJ29" s="23">
        <f t="shared" si="0"/>
        <v>0</v>
      </c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</row>
    <row r="30" spans="1:105" ht="45" customHeight="1">
      <c r="A30" s="9" t="s">
        <v>21</v>
      </c>
      <c r="B30" s="10"/>
      <c r="C30" s="10"/>
      <c r="D30" s="10"/>
      <c r="E30" s="10"/>
      <c r="F30" s="10"/>
      <c r="G30" s="10"/>
      <c r="H30" s="11"/>
      <c r="I30" s="3"/>
      <c r="J30" s="12" t="s">
        <v>22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4" t="s">
        <v>7</v>
      </c>
      <c r="AX30" s="15"/>
      <c r="AY30" s="15"/>
      <c r="AZ30" s="15"/>
      <c r="BA30" s="15"/>
      <c r="BB30" s="15"/>
      <c r="BC30" s="15"/>
      <c r="BD30" s="15"/>
      <c r="BE30" s="15"/>
      <c r="BF30" s="15"/>
      <c r="BG30" s="16"/>
      <c r="BH30" s="17">
        <v>19191.84</v>
      </c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9"/>
      <c r="BV30" s="32">
        <v>29371.145</v>
      </c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4"/>
      <c r="CJ30" s="23">
        <f t="shared" si="0"/>
        <v>10179.305</v>
      </c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</row>
    <row r="31" spans="1:105" ht="45" customHeight="1">
      <c r="A31" s="9" t="s">
        <v>50</v>
      </c>
      <c r="B31" s="10"/>
      <c r="C31" s="10"/>
      <c r="D31" s="10"/>
      <c r="E31" s="10"/>
      <c r="F31" s="10"/>
      <c r="G31" s="10"/>
      <c r="H31" s="11"/>
      <c r="I31" s="3"/>
      <c r="J31" s="12" t="s">
        <v>23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4" t="s">
        <v>7</v>
      </c>
      <c r="AX31" s="15"/>
      <c r="AY31" s="15"/>
      <c r="AZ31" s="15"/>
      <c r="BA31" s="15"/>
      <c r="BB31" s="15"/>
      <c r="BC31" s="15"/>
      <c r="BD31" s="15"/>
      <c r="BE31" s="15"/>
      <c r="BF31" s="15"/>
      <c r="BG31" s="16"/>
      <c r="BH31" s="17">
        <f>BH30</f>
        <v>19191.84</v>
      </c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9"/>
      <c r="BV31" s="32">
        <v>29371.145</v>
      </c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4"/>
      <c r="CJ31" s="23">
        <f t="shared" si="0"/>
        <v>10179.305</v>
      </c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</row>
    <row r="32" ht="9.75" customHeight="1"/>
    <row r="33" s="1" customFormat="1" ht="12.75">
      <c r="A33" s="1" t="s">
        <v>27</v>
      </c>
    </row>
    <row r="34" spans="1:105" s="1" customFormat="1" ht="63" customHeight="1">
      <c r="A34" s="7" t="s">
        <v>55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</row>
    <row r="35" spans="1:105" s="1" customFormat="1" ht="25.5" customHeight="1">
      <c r="A35" s="7" t="s">
        <v>28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</row>
    <row r="36" spans="1:105" s="1" customFormat="1" ht="25.5" customHeight="1">
      <c r="A36" s="7" t="s">
        <v>29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</row>
    <row r="37" ht="3" customHeight="1"/>
  </sheetData>
  <sheetProtection/>
  <mergeCells count="128">
    <mergeCell ref="A6:DA6"/>
    <mergeCell ref="A7:DA7"/>
    <mergeCell ref="A9:DA9"/>
    <mergeCell ref="A31:H31"/>
    <mergeCell ref="J31:AV31"/>
    <mergeCell ref="A34:DA34"/>
    <mergeCell ref="A29:H29"/>
    <mergeCell ref="J29:AV29"/>
    <mergeCell ref="AW29:BG29"/>
    <mergeCell ref="BH29:BU29"/>
    <mergeCell ref="A35:DA35"/>
    <mergeCell ref="A36:DA36"/>
    <mergeCell ref="BV31:CI31"/>
    <mergeCell ref="CJ31:DA31"/>
    <mergeCell ref="A30:H30"/>
    <mergeCell ref="CJ30:DA30"/>
    <mergeCell ref="J30:AV30"/>
    <mergeCell ref="BV28:CI28"/>
    <mergeCell ref="CJ28:DA28"/>
    <mergeCell ref="BH28:BU28"/>
    <mergeCell ref="AW31:BG31"/>
    <mergeCell ref="BH31:BU31"/>
    <mergeCell ref="BV29:CI29"/>
    <mergeCell ref="CJ29:DA29"/>
    <mergeCell ref="AW30:BG30"/>
    <mergeCell ref="BH30:BU30"/>
    <mergeCell ref="BV30:CI30"/>
    <mergeCell ref="BH27:BU27"/>
    <mergeCell ref="BV25:CI25"/>
    <mergeCell ref="BV26:CI26"/>
    <mergeCell ref="CJ26:DA26"/>
    <mergeCell ref="BV27:CI27"/>
    <mergeCell ref="CJ27:DA27"/>
    <mergeCell ref="BH26:BU26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J27:AV27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AW21:BG21"/>
    <mergeCell ref="BH21:BU21"/>
    <mergeCell ref="A22:H22"/>
    <mergeCell ref="J22:AV22"/>
    <mergeCell ref="AW22:BG22"/>
    <mergeCell ref="BH22:BU22"/>
    <mergeCell ref="AW20:BG20"/>
    <mergeCell ref="BH20:BU20"/>
    <mergeCell ref="AW19:BG19"/>
    <mergeCell ref="BH19:BU19"/>
    <mergeCell ref="A19:H19"/>
    <mergeCell ref="J19:AV19"/>
    <mergeCell ref="A20:H20"/>
    <mergeCell ref="J20:AV20"/>
    <mergeCell ref="BV19:CI19"/>
    <mergeCell ref="CJ19:DA19"/>
    <mergeCell ref="BV20:CI20"/>
    <mergeCell ref="CJ20:DA20"/>
    <mergeCell ref="BV17:CI17"/>
    <mergeCell ref="CJ17:DA17"/>
    <mergeCell ref="BV18:CI18"/>
    <mergeCell ref="CJ18:DA18"/>
    <mergeCell ref="AW18:BG18"/>
    <mergeCell ref="A17:H17"/>
    <mergeCell ref="J17:AV17"/>
    <mergeCell ref="AW17:BG17"/>
    <mergeCell ref="BV16:CI16"/>
    <mergeCell ref="CJ16:DA16"/>
    <mergeCell ref="BH17:BU17"/>
    <mergeCell ref="BH18:BU18"/>
    <mergeCell ref="A15:H15"/>
    <mergeCell ref="J15:AV15"/>
    <mergeCell ref="A16:H16"/>
    <mergeCell ref="J16:AV16"/>
    <mergeCell ref="AW16:BG16"/>
    <mergeCell ref="BH16:BU16"/>
    <mergeCell ref="BH15:BU15"/>
    <mergeCell ref="A24:H24"/>
    <mergeCell ref="A25:H25"/>
    <mergeCell ref="A11:H12"/>
    <mergeCell ref="I11:AV12"/>
    <mergeCell ref="A13:H13"/>
    <mergeCell ref="J13:AV13"/>
    <mergeCell ref="A14:H14"/>
    <mergeCell ref="A21:H21"/>
    <mergeCell ref="J21:AV21"/>
    <mergeCell ref="A23:H23"/>
    <mergeCell ref="A8:DA8"/>
    <mergeCell ref="BH11:CI11"/>
    <mergeCell ref="CJ15:DA15"/>
    <mergeCell ref="CJ14:DA14"/>
    <mergeCell ref="BV15:CI15"/>
    <mergeCell ref="AW14:BG14"/>
    <mergeCell ref="AW15:BG15"/>
    <mergeCell ref="BH14:BU14"/>
    <mergeCell ref="AW11:BG12"/>
    <mergeCell ref="AW13:BG13"/>
    <mergeCell ref="BH12:BU12"/>
    <mergeCell ref="BV12:CI12"/>
    <mergeCell ref="CJ11:DA12"/>
    <mergeCell ref="BV13:CI13"/>
    <mergeCell ref="J14:AV14"/>
    <mergeCell ref="A18:H18"/>
    <mergeCell ref="J18:AV18"/>
    <mergeCell ref="BV14:CI14"/>
    <mergeCell ref="CJ13:DA13"/>
    <mergeCell ref="BH13:BU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36"/>
  <sheetViews>
    <sheetView view="pageBreakPreview" zoomScaleSheetLayoutView="100" zoomScalePageLayoutView="0" workbookViewId="0" topLeftCell="A1">
      <selection activeCell="BH15" sqref="BH15:BU15"/>
    </sheetView>
  </sheetViews>
  <sheetFormatPr defaultColWidth="0.875" defaultRowHeight="15" customHeight="1"/>
  <cols>
    <col min="1" max="104" width="0.875" style="2" customWidth="1"/>
    <col min="105" max="105" width="2.25390625" style="2" customWidth="1"/>
    <col min="106" max="16384" width="0.875" style="2" customWidth="1"/>
  </cols>
  <sheetData>
    <row r="1" s="1" customFormat="1" ht="12" customHeight="1">
      <c r="CE1" s="1" t="s">
        <v>30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s="4" customFormat="1" ht="14.25" customHeight="1">
      <c r="A6" s="45" t="s">
        <v>31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</row>
    <row r="7" spans="1:105" s="4" customFormat="1" ht="14.25" customHeight="1">
      <c r="A7" s="45" t="s">
        <v>32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</row>
    <row r="8" spans="1:105" s="4" customFormat="1" ht="14.25" customHeight="1">
      <c r="A8" s="45" t="s">
        <v>33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</row>
    <row r="9" spans="1:105" s="4" customFormat="1" ht="14.25" customHeight="1">
      <c r="A9" s="45" t="s">
        <v>34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</row>
    <row r="10" spans="91:105" ht="28.5" customHeight="1">
      <c r="CM10" s="52" t="s">
        <v>57</v>
      </c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</row>
    <row r="11" spans="1:105" ht="15">
      <c r="A11" s="38" t="s">
        <v>51</v>
      </c>
      <c r="B11" s="39"/>
      <c r="C11" s="39"/>
      <c r="D11" s="39"/>
      <c r="E11" s="39"/>
      <c r="F11" s="39"/>
      <c r="G11" s="39"/>
      <c r="H11" s="40"/>
      <c r="I11" s="44" t="s">
        <v>0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40"/>
      <c r="AW11" s="38" t="s">
        <v>1</v>
      </c>
      <c r="AX11" s="39"/>
      <c r="AY11" s="39"/>
      <c r="AZ11" s="39"/>
      <c r="BA11" s="39"/>
      <c r="BB11" s="39"/>
      <c r="BC11" s="39"/>
      <c r="BD11" s="39"/>
      <c r="BE11" s="39"/>
      <c r="BF11" s="39"/>
      <c r="BG11" s="40"/>
      <c r="BH11" s="14">
        <v>2013</v>
      </c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6"/>
      <c r="CJ11" s="44" t="s">
        <v>4</v>
      </c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ht="15">
      <c r="A12" s="41"/>
      <c r="B12" s="42"/>
      <c r="C12" s="42"/>
      <c r="D12" s="42"/>
      <c r="E12" s="42"/>
      <c r="F12" s="42"/>
      <c r="G12" s="42"/>
      <c r="H12" s="43"/>
      <c r="I12" s="41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3"/>
      <c r="AW12" s="41"/>
      <c r="AX12" s="42"/>
      <c r="AY12" s="42"/>
      <c r="AZ12" s="42"/>
      <c r="BA12" s="42"/>
      <c r="BB12" s="42"/>
      <c r="BC12" s="42"/>
      <c r="BD12" s="42"/>
      <c r="BE12" s="42"/>
      <c r="BF12" s="42"/>
      <c r="BG12" s="43"/>
      <c r="BH12" s="14" t="s">
        <v>2</v>
      </c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6"/>
      <c r="BV12" s="14" t="s">
        <v>3</v>
      </c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6"/>
      <c r="CJ12" s="41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3"/>
    </row>
    <row r="13" spans="1:105" ht="30" customHeight="1">
      <c r="A13" s="9" t="s">
        <v>5</v>
      </c>
      <c r="B13" s="10"/>
      <c r="C13" s="10"/>
      <c r="D13" s="10"/>
      <c r="E13" s="10"/>
      <c r="F13" s="10"/>
      <c r="G13" s="10"/>
      <c r="H13" s="11"/>
      <c r="I13" s="3"/>
      <c r="J13" s="12" t="s">
        <v>6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3"/>
      <c r="AW13" s="14" t="s">
        <v>7</v>
      </c>
      <c r="AX13" s="15"/>
      <c r="AY13" s="15"/>
      <c r="AZ13" s="15"/>
      <c r="BA13" s="15"/>
      <c r="BB13" s="15"/>
      <c r="BC13" s="15"/>
      <c r="BD13" s="15"/>
      <c r="BE13" s="15"/>
      <c r="BF13" s="15"/>
      <c r="BG13" s="16"/>
      <c r="BH13" s="17">
        <f>BH14</f>
        <v>3022.6</v>
      </c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9"/>
      <c r="BV13" s="17">
        <f>BV14</f>
        <v>3020.80076</v>
      </c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9"/>
      <c r="CJ13" s="23">
        <f>BV13-BH13</f>
        <v>-1.799239999999827</v>
      </c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5"/>
    </row>
    <row r="14" spans="1:105" ht="30" customHeight="1">
      <c r="A14" s="9" t="s">
        <v>8</v>
      </c>
      <c r="B14" s="10"/>
      <c r="C14" s="10"/>
      <c r="D14" s="10"/>
      <c r="E14" s="10"/>
      <c r="F14" s="10"/>
      <c r="G14" s="10"/>
      <c r="H14" s="11"/>
      <c r="I14" s="3"/>
      <c r="J14" s="12" t="s">
        <v>9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3"/>
      <c r="AW14" s="14" t="s">
        <v>7</v>
      </c>
      <c r="AX14" s="15"/>
      <c r="AY14" s="15"/>
      <c r="AZ14" s="15"/>
      <c r="BA14" s="15"/>
      <c r="BB14" s="15"/>
      <c r="BC14" s="15"/>
      <c r="BD14" s="15"/>
      <c r="BE14" s="15"/>
      <c r="BF14" s="15"/>
      <c r="BG14" s="16"/>
      <c r="BH14" s="17">
        <f>BH15+BH21</f>
        <v>3022.6</v>
      </c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9"/>
      <c r="BV14" s="17">
        <f>BV15+BV21</f>
        <v>3020.80076</v>
      </c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9"/>
      <c r="CJ14" s="23">
        <f aca="true" t="shared" si="0" ref="CJ14:CJ31">BV14-BH14</f>
        <v>-1.799239999999827</v>
      </c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ht="30" customHeight="1">
      <c r="A15" s="9" t="s">
        <v>10</v>
      </c>
      <c r="B15" s="10"/>
      <c r="C15" s="10"/>
      <c r="D15" s="10"/>
      <c r="E15" s="10"/>
      <c r="F15" s="10"/>
      <c r="G15" s="10"/>
      <c r="H15" s="11"/>
      <c r="I15" s="3"/>
      <c r="J15" s="12" t="s">
        <v>52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3"/>
      <c r="AW15" s="14" t="s">
        <v>7</v>
      </c>
      <c r="AX15" s="15"/>
      <c r="AY15" s="15"/>
      <c r="AZ15" s="15"/>
      <c r="BA15" s="15"/>
      <c r="BB15" s="15"/>
      <c r="BC15" s="15"/>
      <c r="BD15" s="15"/>
      <c r="BE15" s="15"/>
      <c r="BF15" s="15"/>
      <c r="BG15" s="16"/>
      <c r="BH15" s="17">
        <f>BH16+BH18+BH20</f>
        <v>469.5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BV16+BV18+BV20</f>
        <v>403.71000000000004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9"/>
      <c r="CJ15" s="23">
        <f t="shared" si="0"/>
        <v>-65.78999999999996</v>
      </c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</row>
    <row r="16" spans="1:105" ht="15" customHeight="1">
      <c r="A16" s="9" t="s">
        <v>11</v>
      </c>
      <c r="B16" s="10"/>
      <c r="C16" s="10"/>
      <c r="D16" s="10"/>
      <c r="E16" s="10"/>
      <c r="F16" s="10"/>
      <c r="G16" s="10"/>
      <c r="H16" s="11"/>
      <c r="I16" s="3"/>
      <c r="J16" s="12" t="s">
        <v>12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3"/>
      <c r="AW16" s="14" t="s">
        <v>7</v>
      </c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7">
        <f>24.9+1.1</f>
        <v>26</v>
      </c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9"/>
      <c r="BV16" s="17">
        <f>30.39+18.92</f>
        <v>49.31</v>
      </c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9"/>
      <c r="CJ16" s="23">
        <f t="shared" si="0"/>
        <v>23.310000000000002</v>
      </c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</row>
    <row r="17" spans="1:105" ht="15" customHeight="1">
      <c r="A17" s="9" t="s">
        <v>14</v>
      </c>
      <c r="B17" s="10"/>
      <c r="C17" s="10"/>
      <c r="D17" s="10"/>
      <c r="E17" s="10"/>
      <c r="F17" s="10"/>
      <c r="G17" s="10"/>
      <c r="H17" s="11"/>
      <c r="I17" s="3"/>
      <c r="J17" s="12" t="s">
        <v>15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3"/>
      <c r="AW17" s="14" t="s">
        <v>7</v>
      </c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7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9"/>
      <c r="BV17" s="17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9"/>
      <c r="CJ17" s="23">
        <f t="shared" si="0"/>
        <v>0</v>
      </c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</row>
    <row r="18" spans="1:105" ht="15">
      <c r="A18" s="9" t="s">
        <v>13</v>
      </c>
      <c r="B18" s="10"/>
      <c r="C18" s="10"/>
      <c r="D18" s="10"/>
      <c r="E18" s="10"/>
      <c r="F18" s="10"/>
      <c r="G18" s="10"/>
      <c r="H18" s="11"/>
      <c r="I18" s="3"/>
      <c r="J18" s="12" t="s">
        <v>35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3"/>
      <c r="AW18" s="14" t="s">
        <v>7</v>
      </c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7">
        <f>184.2</f>
        <v>184.2</v>
      </c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9"/>
      <c r="BV18" s="17">
        <v>187.11</v>
      </c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9"/>
      <c r="CJ18" s="23">
        <f t="shared" si="0"/>
        <v>2.910000000000025</v>
      </c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</row>
    <row r="19" spans="1:105" ht="15" customHeight="1">
      <c r="A19" s="9" t="s">
        <v>16</v>
      </c>
      <c r="B19" s="10"/>
      <c r="C19" s="10"/>
      <c r="D19" s="10"/>
      <c r="E19" s="10"/>
      <c r="F19" s="10"/>
      <c r="G19" s="10"/>
      <c r="H19" s="11"/>
      <c r="I19" s="3"/>
      <c r="J19" s="12" t="s">
        <v>15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3"/>
      <c r="AW19" s="14" t="s">
        <v>7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6"/>
      <c r="BH19" s="17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9"/>
      <c r="BV19" s="17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9"/>
      <c r="CJ19" s="23">
        <f t="shared" si="0"/>
        <v>0</v>
      </c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ht="15">
      <c r="A20" s="9" t="s">
        <v>17</v>
      </c>
      <c r="B20" s="10"/>
      <c r="C20" s="10"/>
      <c r="D20" s="10"/>
      <c r="E20" s="10"/>
      <c r="F20" s="10"/>
      <c r="G20" s="10"/>
      <c r="H20" s="11"/>
      <c r="I20" s="3"/>
      <c r="J20" s="12" t="s">
        <v>36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3"/>
      <c r="AW20" s="14" t="s">
        <v>7</v>
      </c>
      <c r="AX20" s="15"/>
      <c r="AY20" s="15"/>
      <c r="AZ20" s="15"/>
      <c r="BA20" s="15"/>
      <c r="BB20" s="15"/>
      <c r="BC20" s="15"/>
      <c r="BD20" s="15"/>
      <c r="BE20" s="15"/>
      <c r="BF20" s="15"/>
      <c r="BG20" s="16"/>
      <c r="BH20" s="17">
        <f>259.3</f>
        <v>259.3</v>
      </c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9"/>
      <c r="BV20" s="17">
        <f>167.29</f>
        <v>167.29</v>
      </c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9"/>
      <c r="CJ20" s="23">
        <f t="shared" si="0"/>
        <v>-92.01000000000002</v>
      </c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ht="45" customHeight="1">
      <c r="A21" s="9" t="s">
        <v>19</v>
      </c>
      <c r="B21" s="10"/>
      <c r="C21" s="10"/>
      <c r="D21" s="10"/>
      <c r="E21" s="10"/>
      <c r="F21" s="10"/>
      <c r="G21" s="10"/>
      <c r="H21" s="11"/>
      <c r="I21" s="3"/>
      <c r="J21" s="12" t="s">
        <v>53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3"/>
      <c r="AW21" s="14" t="s">
        <v>7</v>
      </c>
      <c r="AX21" s="15"/>
      <c r="AY21" s="15"/>
      <c r="AZ21" s="15"/>
      <c r="BA21" s="15"/>
      <c r="BB21" s="15"/>
      <c r="BC21" s="15"/>
      <c r="BD21" s="15"/>
      <c r="BE21" s="15"/>
      <c r="BF21" s="15"/>
      <c r="BG21" s="16"/>
      <c r="BH21" s="17">
        <f>BH22+BH23+BH24+BH25+BH27+BH28</f>
        <v>2553.1</v>
      </c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9"/>
      <c r="BV21" s="17">
        <f>BV22+BV23+BV24+BV25+BV27+BV28</f>
        <v>2617.09076</v>
      </c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9"/>
      <c r="CJ21" s="23">
        <f t="shared" si="0"/>
        <v>63.99076000000014</v>
      </c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</row>
    <row r="22" spans="1:105" ht="15">
      <c r="A22" s="9" t="s">
        <v>37</v>
      </c>
      <c r="B22" s="10"/>
      <c r="C22" s="10"/>
      <c r="D22" s="10"/>
      <c r="E22" s="10"/>
      <c r="F22" s="10"/>
      <c r="G22" s="10"/>
      <c r="H22" s="11"/>
      <c r="I22" s="3"/>
      <c r="J22" s="12" t="s">
        <v>18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3"/>
      <c r="AW22" s="14" t="s">
        <v>7</v>
      </c>
      <c r="AX22" s="15"/>
      <c r="AY22" s="15"/>
      <c r="AZ22" s="15"/>
      <c r="BA22" s="15"/>
      <c r="BB22" s="15"/>
      <c r="BC22" s="15"/>
      <c r="BD22" s="15"/>
      <c r="BE22" s="15"/>
      <c r="BF22" s="15"/>
      <c r="BG22" s="16"/>
      <c r="BH22" s="17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9"/>
      <c r="BV22" s="17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9"/>
      <c r="CJ22" s="23">
        <f t="shared" si="0"/>
        <v>0</v>
      </c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</row>
    <row r="23" spans="1:105" ht="15" customHeight="1">
      <c r="A23" s="9" t="s">
        <v>38</v>
      </c>
      <c r="B23" s="10"/>
      <c r="C23" s="10"/>
      <c r="D23" s="10"/>
      <c r="E23" s="10"/>
      <c r="F23" s="10"/>
      <c r="G23" s="10"/>
      <c r="H23" s="11"/>
      <c r="I23" s="3"/>
      <c r="J23" s="12" t="s">
        <v>39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3"/>
      <c r="AW23" s="14" t="s">
        <v>7</v>
      </c>
      <c r="AX23" s="15"/>
      <c r="AY23" s="15"/>
      <c r="AZ23" s="15"/>
      <c r="BA23" s="15"/>
      <c r="BB23" s="15"/>
      <c r="BC23" s="15"/>
      <c r="BD23" s="15"/>
      <c r="BE23" s="15"/>
      <c r="BF23" s="15"/>
      <c r="BG23" s="16"/>
      <c r="BH23" s="17">
        <v>56</v>
      </c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9"/>
      <c r="BV23" s="17">
        <v>56.88076</v>
      </c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9"/>
      <c r="CJ23" s="23">
        <f t="shared" si="0"/>
        <v>0.8807600000000022</v>
      </c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ht="15" customHeight="1">
      <c r="A24" s="9" t="s">
        <v>40</v>
      </c>
      <c r="B24" s="10"/>
      <c r="C24" s="10"/>
      <c r="D24" s="10"/>
      <c r="E24" s="10"/>
      <c r="F24" s="10"/>
      <c r="G24" s="10"/>
      <c r="H24" s="11"/>
      <c r="I24" s="3"/>
      <c r="J24" s="12" t="s">
        <v>41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3"/>
      <c r="AW24" s="14" t="s">
        <v>7</v>
      </c>
      <c r="AX24" s="15"/>
      <c r="AY24" s="15"/>
      <c r="AZ24" s="15"/>
      <c r="BA24" s="15"/>
      <c r="BB24" s="15"/>
      <c r="BC24" s="15"/>
      <c r="BD24" s="15"/>
      <c r="BE24" s="15"/>
      <c r="BF24" s="15"/>
      <c r="BG24" s="16"/>
      <c r="BH24" s="17">
        <v>0</v>
      </c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9"/>
      <c r="BV24" s="17">
        <v>0</v>
      </c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9"/>
      <c r="CJ24" s="23">
        <f t="shared" si="0"/>
        <v>0</v>
      </c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ht="15" customHeight="1">
      <c r="A25" s="9" t="s">
        <v>42</v>
      </c>
      <c r="B25" s="10"/>
      <c r="C25" s="10"/>
      <c r="D25" s="10"/>
      <c r="E25" s="10"/>
      <c r="F25" s="10"/>
      <c r="G25" s="10"/>
      <c r="H25" s="11"/>
      <c r="I25" s="3"/>
      <c r="J25" s="12" t="s">
        <v>43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3"/>
      <c r="AW25" s="14" t="s">
        <v>7</v>
      </c>
      <c r="AX25" s="15"/>
      <c r="AY25" s="15"/>
      <c r="AZ25" s="15"/>
      <c r="BA25" s="15"/>
      <c r="BB25" s="15"/>
      <c r="BC25" s="15"/>
      <c r="BD25" s="15"/>
      <c r="BE25" s="15"/>
      <c r="BF25" s="15"/>
      <c r="BG25" s="16"/>
      <c r="BH25" s="17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9"/>
      <c r="BV25" s="17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9"/>
      <c r="CJ25" s="23">
        <f t="shared" si="0"/>
        <v>0</v>
      </c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</row>
    <row r="26" spans="1:105" ht="15" customHeight="1">
      <c r="A26" s="9" t="s">
        <v>44</v>
      </c>
      <c r="B26" s="10"/>
      <c r="C26" s="10"/>
      <c r="D26" s="10"/>
      <c r="E26" s="10"/>
      <c r="F26" s="10"/>
      <c r="G26" s="10"/>
      <c r="H26" s="11"/>
      <c r="I26" s="3"/>
      <c r="J26" s="12" t="s">
        <v>45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4" t="s">
        <v>7</v>
      </c>
      <c r="AX26" s="15"/>
      <c r="AY26" s="15"/>
      <c r="AZ26" s="15"/>
      <c r="BA26" s="15"/>
      <c r="BB26" s="15"/>
      <c r="BC26" s="15"/>
      <c r="BD26" s="15"/>
      <c r="BE26" s="15"/>
      <c r="BF26" s="15"/>
      <c r="BG26" s="16"/>
      <c r="BH26" s="17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9"/>
      <c r="BV26" s="17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9"/>
      <c r="CJ26" s="23">
        <f t="shared" si="0"/>
        <v>0</v>
      </c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</row>
    <row r="27" spans="1:105" ht="59.25" customHeight="1">
      <c r="A27" s="9" t="s">
        <v>46</v>
      </c>
      <c r="B27" s="10"/>
      <c r="C27" s="10"/>
      <c r="D27" s="10"/>
      <c r="E27" s="10"/>
      <c r="F27" s="10"/>
      <c r="G27" s="10"/>
      <c r="H27" s="11"/>
      <c r="I27" s="3"/>
      <c r="J27" s="12" t="s">
        <v>47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4" t="s">
        <v>7</v>
      </c>
      <c r="AX27" s="15"/>
      <c r="AY27" s="15"/>
      <c r="AZ27" s="15"/>
      <c r="BA27" s="15"/>
      <c r="BB27" s="15"/>
      <c r="BC27" s="15"/>
      <c r="BD27" s="15"/>
      <c r="BE27" s="15"/>
      <c r="BF27" s="15"/>
      <c r="BG27" s="16"/>
      <c r="BH27" s="17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9"/>
      <c r="BV27" s="17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9"/>
      <c r="CJ27" s="23">
        <f t="shared" si="0"/>
        <v>0</v>
      </c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</row>
    <row r="28" spans="1:105" ht="15">
      <c r="A28" s="9" t="s">
        <v>48</v>
      </c>
      <c r="B28" s="10"/>
      <c r="C28" s="10"/>
      <c r="D28" s="10"/>
      <c r="E28" s="10"/>
      <c r="F28" s="10"/>
      <c r="G28" s="10"/>
      <c r="H28" s="11"/>
      <c r="I28" s="3"/>
      <c r="J28" s="12" t="s">
        <v>49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4" t="s">
        <v>7</v>
      </c>
      <c r="AX28" s="15"/>
      <c r="AY28" s="15"/>
      <c r="AZ28" s="15"/>
      <c r="BA28" s="15"/>
      <c r="BB28" s="15"/>
      <c r="BC28" s="15"/>
      <c r="BD28" s="15"/>
      <c r="BE28" s="15"/>
      <c r="BF28" s="15"/>
      <c r="BG28" s="16"/>
      <c r="BH28" s="17">
        <f>2457.5+39.6</f>
        <v>2497.1</v>
      </c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9"/>
      <c r="BV28" s="17">
        <f>2458.41+2.8+99</f>
        <v>2560.21</v>
      </c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9"/>
      <c r="CJ28" s="23">
        <f t="shared" si="0"/>
        <v>63.11000000000013</v>
      </c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</row>
    <row r="29" spans="1:105" ht="30" customHeight="1">
      <c r="A29" s="9" t="s">
        <v>20</v>
      </c>
      <c r="B29" s="10"/>
      <c r="C29" s="10"/>
      <c r="D29" s="10"/>
      <c r="E29" s="10"/>
      <c r="F29" s="10"/>
      <c r="G29" s="10"/>
      <c r="H29" s="11"/>
      <c r="I29" s="3"/>
      <c r="J29" s="12" t="s">
        <v>54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4" t="s">
        <v>7</v>
      </c>
      <c r="AX29" s="15"/>
      <c r="AY29" s="15"/>
      <c r="AZ29" s="15"/>
      <c r="BA29" s="15"/>
      <c r="BB29" s="15"/>
      <c r="BC29" s="15"/>
      <c r="BD29" s="15"/>
      <c r="BE29" s="15"/>
      <c r="BF29" s="15"/>
      <c r="BG29" s="16"/>
      <c r="BH29" s="17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9"/>
      <c r="BV29" s="17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9"/>
      <c r="CJ29" s="23">
        <f t="shared" si="0"/>
        <v>0</v>
      </c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</row>
    <row r="30" spans="1:105" ht="45" customHeight="1">
      <c r="A30" s="9" t="s">
        <v>21</v>
      </c>
      <c r="B30" s="10"/>
      <c r="C30" s="10"/>
      <c r="D30" s="10"/>
      <c r="E30" s="10"/>
      <c r="F30" s="10"/>
      <c r="G30" s="10"/>
      <c r="H30" s="11"/>
      <c r="I30" s="3"/>
      <c r="J30" s="12" t="s">
        <v>22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4" t="s">
        <v>7</v>
      </c>
      <c r="AX30" s="15"/>
      <c r="AY30" s="15"/>
      <c r="AZ30" s="15"/>
      <c r="BA30" s="15"/>
      <c r="BB30" s="15"/>
      <c r="BC30" s="15"/>
      <c r="BD30" s="15"/>
      <c r="BE30" s="15"/>
      <c r="BF30" s="15"/>
      <c r="BG30" s="16"/>
      <c r="BH30" s="17">
        <v>810</v>
      </c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9"/>
      <c r="BV30" s="46">
        <v>358.9639</v>
      </c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8"/>
      <c r="CJ30" s="23">
        <f t="shared" si="0"/>
        <v>-451.0361</v>
      </c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</row>
    <row r="31" spans="1:105" ht="45" customHeight="1">
      <c r="A31" s="9" t="s">
        <v>50</v>
      </c>
      <c r="B31" s="10"/>
      <c r="C31" s="10"/>
      <c r="D31" s="10"/>
      <c r="E31" s="10"/>
      <c r="F31" s="10"/>
      <c r="G31" s="10"/>
      <c r="H31" s="11"/>
      <c r="I31" s="3"/>
      <c r="J31" s="12" t="s">
        <v>23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4" t="s">
        <v>7</v>
      </c>
      <c r="AX31" s="15"/>
      <c r="AY31" s="15"/>
      <c r="AZ31" s="15"/>
      <c r="BA31" s="15"/>
      <c r="BB31" s="15"/>
      <c r="BC31" s="15"/>
      <c r="BD31" s="15"/>
      <c r="BE31" s="15"/>
      <c r="BF31" s="15"/>
      <c r="BG31" s="16"/>
      <c r="BH31" s="17">
        <f>BH30</f>
        <v>810</v>
      </c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9"/>
      <c r="BV31" s="46">
        <f>BV30</f>
        <v>358.9639</v>
      </c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8"/>
      <c r="CJ31" s="23">
        <f t="shared" si="0"/>
        <v>-451.0361</v>
      </c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</row>
    <row r="32" ht="9.75" customHeight="1"/>
    <row r="33" s="1" customFormat="1" ht="12.75">
      <c r="A33" s="1" t="s">
        <v>27</v>
      </c>
    </row>
    <row r="34" spans="1:105" s="1" customFormat="1" ht="63" customHeight="1">
      <c r="A34" s="7" t="s">
        <v>55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</row>
    <row r="35" spans="1:105" s="1" customFormat="1" ht="25.5" customHeight="1">
      <c r="A35" s="7" t="s">
        <v>28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</row>
    <row r="36" spans="1:105" s="1" customFormat="1" ht="25.5" customHeight="1">
      <c r="A36" s="7" t="s">
        <v>29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</row>
    <row r="37" ht="3" customHeight="1"/>
  </sheetData>
  <sheetProtection/>
  <mergeCells count="129">
    <mergeCell ref="CJ11:DA12"/>
    <mergeCell ref="BH12:BU12"/>
    <mergeCell ref="A6:DA6"/>
    <mergeCell ref="A7:DA7"/>
    <mergeCell ref="A8:DA8"/>
    <mergeCell ref="A9:DA9"/>
    <mergeCell ref="BV12:CI12"/>
    <mergeCell ref="CM10:DA10"/>
    <mergeCell ref="BH13:BU13"/>
    <mergeCell ref="BV13:CI13"/>
    <mergeCell ref="A11:H12"/>
    <mergeCell ref="I11:AV12"/>
    <mergeCell ref="AW11:BG12"/>
    <mergeCell ref="BH11:CI11"/>
    <mergeCell ref="CJ13:DA13"/>
    <mergeCell ref="A14:H14"/>
    <mergeCell ref="J14:AV14"/>
    <mergeCell ref="AW14:BG14"/>
    <mergeCell ref="BH14:BU14"/>
    <mergeCell ref="BV14:CI14"/>
    <mergeCell ref="CJ14:DA14"/>
    <mergeCell ref="A13:H13"/>
    <mergeCell ref="J13:AV13"/>
    <mergeCell ref="AW13:BG13"/>
    <mergeCell ref="BV16:CI16"/>
    <mergeCell ref="CJ16:DA16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30:H30"/>
    <mergeCell ref="J30:AV30"/>
    <mergeCell ref="AW30:BG30"/>
    <mergeCell ref="BH30:BU30"/>
    <mergeCell ref="A34:DA34"/>
    <mergeCell ref="A35:DA35"/>
    <mergeCell ref="A36:DA36"/>
    <mergeCell ref="A31:H31"/>
    <mergeCell ref="J31:AV31"/>
    <mergeCell ref="AW31:BG31"/>
    <mergeCell ref="BH31:BU31"/>
    <mergeCell ref="BV31:CI31"/>
    <mergeCell ref="CJ31:DA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6"/>
  <sheetViews>
    <sheetView view="pageBreakPreview" zoomScaleSheetLayoutView="100" zoomScalePageLayoutView="0" workbookViewId="0" topLeftCell="A1">
      <selection activeCell="BV13" sqref="BV13:CI31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30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s="4" customFormat="1" ht="14.25" customHeight="1">
      <c r="A6" s="45" t="s">
        <v>31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</row>
    <row r="7" spans="1:105" s="4" customFormat="1" ht="14.25" customHeight="1">
      <c r="A7" s="45" t="s">
        <v>32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</row>
    <row r="8" spans="1:105" s="4" customFormat="1" ht="14.25" customHeight="1">
      <c r="A8" s="45" t="s">
        <v>33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</row>
    <row r="9" spans="1:105" s="4" customFormat="1" ht="14.25" customHeight="1">
      <c r="A9" s="45" t="s">
        <v>34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</row>
    <row r="10" ht="6" customHeight="1"/>
    <row r="11" spans="1:105" ht="15">
      <c r="A11" s="38" t="s">
        <v>51</v>
      </c>
      <c r="B11" s="39"/>
      <c r="C11" s="39"/>
      <c r="D11" s="39"/>
      <c r="E11" s="39"/>
      <c r="F11" s="39"/>
      <c r="G11" s="39"/>
      <c r="H11" s="40"/>
      <c r="I11" s="44" t="s">
        <v>0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40"/>
      <c r="AW11" s="38" t="s">
        <v>1</v>
      </c>
      <c r="AX11" s="39"/>
      <c r="AY11" s="39"/>
      <c r="AZ11" s="39"/>
      <c r="BA11" s="39"/>
      <c r="BB11" s="39"/>
      <c r="BC11" s="39"/>
      <c r="BD11" s="39"/>
      <c r="BE11" s="39"/>
      <c r="BF11" s="39"/>
      <c r="BG11" s="40"/>
      <c r="BH11" s="14">
        <v>2013</v>
      </c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6"/>
      <c r="CJ11" s="44" t="s">
        <v>4</v>
      </c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ht="15">
      <c r="A12" s="41"/>
      <c r="B12" s="42"/>
      <c r="C12" s="42"/>
      <c r="D12" s="42"/>
      <c r="E12" s="42"/>
      <c r="F12" s="42"/>
      <c r="G12" s="42"/>
      <c r="H12" s="43"/>
      <c r="I12" s="41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3"/>
      <c r="AW12" s="41"/>
      <c r="AX12" s="42"/>
      <c r="AY12" s="42"/>
      <c r="AZ12" s="42"/>
      <c r="BA12" s="42"/>
      <c r="BB12" s="42"/>
      <c r="BC12" s="42"/>
      <c r="BD12" s="42"/>
      <c r="BE12" s="42"/>
      <c r="BF12" s="42"/>
      <c r="BG12" s="43"/>
      <c r="BH12" s="14" t="s">
        <v>2</v>
      </c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6"/>
      <c r="BV12" s="14" t="s">
        <v>3</v>
      </c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6"/>
      <c r="CJ12" s="41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3"/>
    </row>
    <row r="13" spans="1:105" ht="30" customHeight="1">
      <c r="A13" s="9" t="s">
        <v>5</v>
      </c>
      <c r="B13" s="10"/>
      <c r="C13" s="10"/>
      <c r="D13" s="10"/>
      <c r="E13" s="10"/>
      <c r="F13" s="10"/>
      <c r="G13" s="10"/>
      <c r="H13" s="11"/>
      <c r="I13" s="3"/>
      <c r="J13" s="12" t="s">
        <v>6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3"/>
      <c r="AW13" s="14" t="s">
        <v>7</v>
      </c>
      <c r="AX13" s="15"/>
      <c r="AY13" s="15"/>
      <c r="AZ13" s="15"/>
      <c r="BA13" s="15"/>
      <c r="BB13" s="15"/>
      <c r="BC13" s="15"/>
      <c r="BD13" s="15"/>
      <c r="BE13" s="15"/>
      <c r="BF13" s="15"/>
      <c r="BG13" s="16"/>
      <c r="BH13" s="17">
        <f>BH14</f>
        <v>1415.54</v>
      </c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9"/>
      <c r="BV13" s="17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9"/>
      <c r="CJ13" s="53" t="s">
        <v>56</v>
      </c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3"/>
    </row>
    <row r="14" spans="1:105" ht="30" customHeight="1">
      <c r="A14" s="9" t="s">
        <v>8</v>
      </c>
      <c r="B14" s="10"/>
      <c r="C14" s="10"/>
      <c r="D14" s="10"/>
      <c r="E14" s="10"/>
      <c r="F14" s="10"/>
      <c r="G14" s="10"/>
      <c r="H14" s="11"/>
      <c r="I14" s="3"/>
      <c r="J14" s="12" t="s">
        <v>9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3"/>
      <c r="AW14" s="14" t="s">
        <v>7</v>
      </c>
      <c r="AX14" s="15"/>
      <c r="AY14" s="15"/>
      <c r="AZ14" s="15"/>
      <c r="BA14" s="15"/>
      <c r="BB14" s="15"/>
      <c r="BC14" s="15"/>
      <c r="BD14" s="15"/>
      <c r="BE14" s="15"/>
      <c r="BF14" s="15"/>
      <c r="BG14" s="16"/>
      <c r="BH14" s="17">
        <f>BH15+BH21</f>
        <v>1415.54</v>
      </c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9"/>
      <c r="BV14" s="17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9"/>
      <c r="CJ14" s="54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3"/>
    </row>
    <row r="15" spans="1:105" ht="30" customHeight="1">
      <c r="A15" s="9" t="s">
        <v>10</v>
      </c>
      <c r="B15" s="10"/>
      <c r="C15" s="10"/>
      <c r="D15" s="10"/>
      <c r="E15" s="10"/>
      <c r="F15" s="10"/>
      <c r="G15" s="10"/>
      <c r="H15" s="11"/>
      <c r="I15" s="3"/>
      <c r="J15" s="12" t="s">
        <v>52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3"/>
      <c r="AW15" s="14" t="s">
        <v>7</v>
      </c>
      <c r="AX15" s="15"/>
      <c r="AY15" s="15"/>
      <c r="AZ15" s="15"/>
      <c r="BA15" s="15"/>
      <c r="BB15" s="15"/>
      <c r="BC15" s="15"/>
      <c r="BD15" s="15"/>
      <c r="BE15" s="15"/>
      <c r="BF15" s="15"/>
      <c r="BG15" s="16"/>
      <c r="BH15" s="17">
        <f>BH16+BH18+BH20</f>
        <v>418.6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9"/>
      <c r="CJ15" s="53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3"/>
    </row>
    <row r="16" spans="1:105" ht="15" customHeight="1">
      <c r="A16" s="9" t="s">
        <v>11</v>
      </c>
      <c r="B16" s="10"/>
      <c r="C16" s="10"/>
      <c r="D16" s="10"/>
      <c r="E16" s="10"/>
      <c r="F16" s="10"/>
      <c r="G16" s="10"/>
      <c r="H16" s="11"/>
      <c r="I16" s="3"/>
      <c r="J16" s="12" t="s">
        <v>12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3"/>
      <c r="AW16" s="14" t="s">
        <v>7</v>
      </c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7">
        <v>57.26</v>
      </c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9"/>
      <c r="BV16" s="17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9"/>
      <c r="CJ16" s="53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3"/>
    </row>
    <row r="17" spans="1:105" ht="15" customHeight="1">
      <c r="A17" s="9" t="s">
        <v>14</v>
      </c>
      <c r="B17" s="10"/>
      <c r="C17" s="10"/>
      <c r="D17" s="10"/>
      <c r="E17" s="10"/>
      <c r="F17" s="10"/>
      <c r="G17" s="10"/>
      <c r="H17" s="11"/>
      <c r="I17" s="3"/>
      <c r="J17" s="12" t="s">
        <v>15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3"/>
      <c r="AW17" s="14" t="s">
        <v>7</v>
      </c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7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9"/>
      <c r="BV17" s="17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9"/>
      <c r="CJ17" s="53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3"/>
    </row>
    <row r="18" spans="1:105" ht="15">
      <c r="A18" s="9" t="s">
        <v>13</v>
      </c>
      <c r="B18" s="10"/>
      <c r="C18" s="10"/>
      <c r="D18" s="10"/>
      <c r="E18" s="10"/>
      <c r="F18" s="10"/>
      <c r="G18" s="10"/>
      <c r="H18" s="11"/>
      <c r="I18" s="3"/>
      <c r="J18" s="12" t="s">
        <v>35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3"/>
      <c r="AW18" s="14" t="s">
        <v>7</v>
      </c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7">
        <v>239.15</v>
      </c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9"/>
      <c r="BV18" s="17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9"/>
      <c r="CJ18" s="53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3"/>
    </row>
    <row r="19" spans="1:105" ht="15" customHeight="1">
      <c r="A19" s="9" t="s">
        <v>16</v>
      </c>
      <c r="B19" s="10"/>
      <c r="C19" s="10"/>
      <c r="D19" s="10"/>
      <c r="E19" s="10"/>
      <c r="F19" s="10"/>
      <c r="G19" s="10"/>
      <c r="H19" s="11"/>
      <c r="I19" s="3"/>
      <c r="J19" s="12" t="s">
        <v>15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3"/>
      <c r="AW19" s="14" t="s">
        <v>7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6"/>
      <c r="BH19" s="17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9"/>
      <c r="BV19" s="17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9"/>
      <c r="CJ19" s="53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3"/>
    </row>
    <row r="20" spans="1:105" ht="15">
      <c r="A20" s="9" t="s">
        <v>17</v>
      </c>
      <c r="B20" s="10"/>
      <c r="C20" s="10"/>
      <c r="D20" s="10"/>
      <c r="E20" s="10"/>
      <c r="F20" s="10"/>
      <c r="G20" s="10"/>
      <c r="H20" s="11"/>
      <c r="I20" s="3"/>
      <c r="J20" s="12" t="s">
        <v>36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3"/>
      <c r="AW20" s="14" t="s">
        <v>7</v>
      </c>
      <c r="AX20" s="15"/>
      <c r="AY20" s="15"/>
      <c r="AZ20" s="15"/>
      <c r="BA20" s="15"/>
      <c r="BB20" s="15"/>
      <c r="BC20" s="15"/>
      <c r="BD20" s="15"/>
      <c r="BE20" s="15"/>
      <c r="BF20" s="15"/>
      <c r="BG20" s="16"/>
      <c r="BH20" s="17">
        <f>92.98+27.71+1.5</f>
        <v>122.19</v>
      </c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9"/>
      <c r="BV20" s="17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9"/>
      <c r="CJ20" s="53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3"/>
    </row>
    <row r="21" spans="1:105" ht="45" customHeight="1">
      <c r="A21" s="9" t="s">
        <v>19</v>
      </c>
      <c r="B21" s="10"/>
      <c r="C21" s="10"/>
      <c r="D21" s="10"/>
      <c r="E21" s="10"/>
      <c r="F21" s="10"/>
      <c r="G21" s="10"/>
      <c r="H21" s="11"/>
      <c r="I21" s="3"/>
      <c r="J21" s="12" t="s">
        <v>53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3"/>
      <c r="AW21" s="14" t="s">
        <v>7</v>
      </c>
      <c r="AX21" s="15"/>
      <c r="AY21" s="15"/>
      <c r="AZ21" s="15"/>
      <c r="BA21" s="15"/>
      <c r="BB21" s="15"/>
      <c r="BC21" s="15"/>
      <c r="BD21" s="15"/>
      <c r="BE21" s="15"/>
      <c r="BF21" s="15"/>
      <c r="BG21" s="16"/>
      <c r="BH21" s="17">
        <f>BH22+BH23+BH24+BH25+BH27+BH28</f>
        <v>996.94</v>
      </c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9"/>
      <c r="BV21" s="17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9"/>
      <c r="CJ21" s="53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3"/>
    </row>
    <row r="22" spans="1:105" ht="15">
      <c r="A22" s="9" t="s">
        <v>37</v>
      </c>
      <c r="B22" s="10"/>
      <c r="C22" s="10"/>
      <c r="D22" s="10"/>
      <c r="E22" s="10"/>
      <c r="F22" s="10"/>
      <c r="G22" s="10"/>
      <c r="H22" s="11"/>
      <c r="I22" s="3"/>
      <c r="J22" s="12" t="s">
        <v>18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3"/>
      <c r="AW22" s="14" t="s">
        <v>7</v>
      </c>
      <c r="AX22" s="15"/>
      <c r="AY22" s="15"/>
      <c r="AZ22" s="15"/>
      <c r="BA22" s="15"/>
      <c r="BB22" s="15"/>
      <c r="BC22" s="15"/>
      <c r="BD22" s="15"/>
      <c r="BE22" s="15"/>
      <c r="BF22" s="15"/>
      <c r="BG22" s="16"/>
      <c r="BH22" s="17">
        <v>116.34</v>
      </c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9"/>
      <c r="BV22" s="17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9"/>
      <c r="CJ22" s="53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3"/>
    </row>
    <row r="23" spans="1:105" ht="15" customHeight="1">
      <c r="A23" s="9" t="s">
        <v>38</v>
      </c>
      <c r="B23" s="10"/>
      <c r="C23" s="10"/>
      <c r="D23" s="10"/>
      <c r="E23" s="10"/>
      <c r="F23" s="10"/>
      <c r="G23" s="10"/>
      <c r="H23" s="11"/>
      <c r="I23" s="3"/>
      <c r="J23" s="12" t="s">
        <v>39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3"/>
      <c r="AW23" s="14" t="s">
        <v>7</v>
      </c>
      <c r="AX23" s="15"/>
      <c r="AY23" s="15"/>
      <c r="AZ23" s="15"/>
      <c r="BA23" s="15"/>
      <c r="BB23" s="15"/>
      <c r="BC23" s="15"/>
      <c r="BD23" s="15"/>
      <c r="BE23" s="15"/>
      <c r="BF23" s="15"/>
      <c r="BG23" s="16"/>
      <c r="BH23" s="17">
        <v>72.7</v>
      </c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9"/>
      <c r="BV23" s="17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9"/>
      <c r="CJ23" s="53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3"/>
    </row>
    <row r="24" spans="1:105" ht="15" customHeight="1">
      <c r="A24" s="9" t="s">
        <v>40</v>
      </c>
      <c r="B24" s="10"/>
      <c r="C24" s="10"/>
      <c r="D24" s="10"/>
      <c r="E24" s="10"/>
      <c r="F24" s="10"/>
      <c r="G24" s="10"/>
      <c r="H24" s="11"/>
      <c r="I24" s="3"/>
      <c r="J24" s="12" t="s">
        <v>41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3"/>
      <c r="AW24" s="14" t="s">
        <v>7</v>
      </c>
      <c r="AX24" s="15"/>
      <c r="AY24" s="15"/>
      <c r="AZ24" s="15"/>
      <c r="BA24" s="15"/>
      <c r="BB24" s="15"/>
      <c r="BC24" s="15"/>
      <c r="BD24" s="15"/>
      <c r="BE24" s="15"/>
      <c r="BF24" s="15"/>
      <c r="BG24" s="16"/>
      <c r="BH24" s="17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9"/>
      <c r="BV24" s="17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9"/>
      <c r="CJ24" s="53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3"/>
    </row>
    <row r="25" spans="1:105" ht="15" customHeight="1">
      <c r="A25" s="9" t="s">
        <v>42</v>
      </c>
      <c r="B25" s="10"/>
      <c r="C25" s="10"/>
      <c r="D25" s="10"/>
      <c r="E25" s="10"/>
      <c r="F25" s="10"/>
      <c r="G25" s="10"/>
      <c r="H25" s="11"/>
      <c r="I25" s="3"/>
      <c r="J25" s="12" t="s">
        <v>43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3"/>
      <c r="AW25" s="14" t="s">
        <v>7</v>
      </c>
      <c r="AX25" s="15"/>
      <c r="AY25" s="15"/>
      <c r="AZ25" s="15"/>
      <c r="BA25" s="15"/>
      <c r="BB25" s="15"/>
      <c r="BC25" s="15"/>
      <c r="BD25" s="15"/>
      <c r="BE25" s="15"/>
      <c r="BF25" s="15"/>
      <c r="BG25" s="16"/>
      <c r="BH25" s="17">
        <v>0.38</v>
      </c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9"/>
      <c r="BV25" s="17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9"/>
      <c r="CJ25" s="53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3"/>
    </row>
    <row r="26" spans="1:105" ht="15" customHeight="1">
      <c r="A26" s="9" t="s">
        <v>44</v>
      </c>
      <c r="B26" s="10"/>
      <c r="C26" s="10"/>
      <c r="D26" s="10"/>
      <c r="E26" s="10"/>
      <c r="F26" s="10"/>
      <c r="G26" s="10"/>
      <c r="H26" s="11"/>
      <c r="I26" s="3"/>
      <c r="J26" s="12" t="s">
        <v>45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4" t="s">
        <v>7</v>
      </c>
      <c r="AX26" s="15"/>
      <c r="AY26" s="15"/>
      <c r="AZ26" s="15"/>
      <c r="BA26" s="15"/>
      <c r="BB26" s="15"/>
      <c r="BC26" s="15"/>
      <c r="BD26" s="15"/>
      <c r="BE26" s="15"/>
      <c r="BF26" s="15"/>
      <c r="BG26" s="16"/>
      <c r="BH26" s="17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9"/>
      <c r="BV26" s="17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9"/>
      <c r="CJ26" s="53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3"/>
    </row>
    <row r="27" spans="1:105" ht="59.25" customHeight="1">
      <c r="A27" s="9" t="s">
        <v>46</v>
      </c>
      <c r="B27" s="10"/>
      <c r="C27" s="10"/>
      <c r="D27" s="10"/>
      <c r="E27" s="10"/>
      <c r="F27" s="10"/>
      <c r="G27" s="10"/>
      <c r="H27" s="11"/>
      <c r="I27" s="3"/>
      <c r="J27" s="12" t="s">
        <v>47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4" t="s">
        <v>7</v>
      </c>
      <c r="AX27" s="15"/>
      <c r="AY27" s="15"/>
      <c r="AZ27" s="15"/>
      <c r="BA27" s="15"/>
      <c r="BB27" s="15"/>
      <c r="BC27" s="15"/>
      <c r="BD27" s="15"/>
      <c r="BE27" s="15"/>
      <c r="BF27" s="15"/>
      <c r="BG27" s="16"/>
      <c r="BH27" s="17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9"/>
      <c r="BV27" s="17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9"/>
      <c r="CJ27" s="53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3"/>
    </row>
    <row r="28" spans="1:105" ht="15">
      <c r="A28" s="9" t="s">
        <v>48</v>
      </c>
      <c r="B28" s="10"/>
      <c r="C28" s="10"/>
      <c r="D28" s="10"/>
      <c r="E28" s="10"/>
      <c r="F28" s="10"/>
      <c r="G28" s="10"/>
      <c r="H28" s="11"/>
      <c r="I28" s="3"/>
      <c r="J28" s="12" t="s">
        <v>49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4" t="s">
        <v>7</v>
      </c>
      <c r="AX28" s="15"/>
      <c r="AY28" s="15"/>
      <c r="AZ28" s="15"/>
      <c r="BA28" s="15"/>
      <c r="BB28" s="15"/>
      <c r="BC28" s="15"/>
      <c r="BD28" s="15"/>
      <c r="BE28" s="15"/>
      <c r="BF28" s="15"/>
      <c r="BG28" s="16"/>
      <c r="BH28" s="17">
        <f>807.52</f>
        <v>807.52</v>
      </c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9"/>
      <c r="BV28" s="17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9"/>
      <c r="CJ28" s="53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3"/>
    </row>
    <row r="29" spans="1:105" ht="30" customHeight="1">
      <c r="A29" s="9" t="s">
        <v>20</v>
      </c>
      <c r="B29" s="10"/>
      <c r="C29" s="10"/>
      <c r="D29" s="10"/>
      <c r="E29" s="10"/>
      <c r="F29" s="10"/>
      <c r="G29" s="10"/>
      <c r="H29" s="11"/>
      <c r="I29" s="3"/>
      <c r="J29" s="12" t="s">
        <v>54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4" t="s">
        <v>7</v>
      </c>
      <c r="AX29" s="15"/>
      <c r="AY29" s="15"/>
      <c r="AZ29" s="15"/>
      <c r="BA29" s="15"/>
      <c r="BB29" s="15"/>
      <c r="BC29" s="15"/>
      <c r="BD29" s="15"/>
      <c r="BE29" s="15"/>
      <c r="BF29" s="15"/>
      <c r="BG29" s="16"/>
      <c r="BH29" s="17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9"/>
      <c r="BV29" s="17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9"/>
      <c r="CJ29" s="53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3"/>
    </row>
    <row r="30" spans="1:105" ht="45" customHeight="1">
      <c r="A30" s="9" t="s">
        <v>21</v>
      </c>
      <c r="B30" s="10"/>
      <c r="C30" s="10"/>
      <c r="D30" s="10"/>
      <c r="E30" s="10"/>
      <c r="F30" s="10"/>
      <c r="G30" s="10"/>
      <c r="H30" s="11"/>
      <c r="I30" s="3"/>
      <c r="J30" s="12" t="s">
        <v>22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4" t="s">
        <v>7</v>
      </c>
      <c r="AX30" s="15"/>
      <c r="AY30" s="15"/>
      <c r="AZ30" s="15"/>
      <c r="BA30" s="15"/>
      <c r="BB30" s="15"/>
      <c r="BC30" s="15"/>
      <c r="BD30" s="15"/>
      <c r="BE30" s="15"/>
      <c r="BF30" s="15"/>
      <c r="BG30" s="16"/>
      <c r="BH30" s="17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9"/>
      <c r="BV30" s="17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9"/>
      <c r="CJ30" s="53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3"/>
    </row>
    <row r="31" spans="1:105" ht="45" customHeight="1">
      <c r="A31" s="9" t="s">
        <v>50</v>
      </c>
      <c r="B31" s="10"/>
      <c r="C31" s="10"/>
      <c r="D31" s="10"/>
      <c r="E31" s="10"/>
      <c r="F31" s="10"/>
      <c r="G31" s="10"/>
      <c r="H31" s="11"/>
      <c r="I31" s="3"/>
      <c r="J31" s="12" t="s">
        <v>23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4" t="s">
        <v>7</v>
      </c>
      <c r="AX31" s="15"/>
      <c r="AY31" s="15"/>
      <c r="AZ31" s="15"/>
      <c r="BA31" s="15"/>
      <c r="BB31" s="15"/>
      <c r="BC31" s="15"/>
      <c r="BD31" s="15"/>
      <c r="BE31" s="15"/>
      <c r="BF31" s="15"/>
      <c r="BG31" s="16"/>
      <c r="BH31" s="17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9"/>
      <c r="BV31" s="17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9"/>
      <c r="CJ31" s="53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3"/>
    </row>
    <row r="32" ht="9.75" customHeight="1"/>
    <row r="33" s="1" customFormat="1" ht="12.75">
      <c r="A33" s="1" t="s">
        <v>27</v>
      </c>
    </row>
    <row r="34" spans="1:105" s="1" customFormat="1" ht="63" customHeight="1">
      <c r="A34" s="7" t="s">
        <v>55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</row>
    <row r="35" spans="1:105" s="1" customFormat="1" ht="25.5" customHeight="1">
      <c r="A35" s="7" t="s">
        <v>28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</row>
    <row r="36" spans="1:105" s="1" customFormat="1" ht="25.5" customHeight="1">
      <c r="A36" s="7" t="s">
        <v>29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</row>
    <row r="37" ht="3" customHeight="1"/>
  </sheetData>
  <sheetProtection/>
  <mergeCells count="128"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  <mergeCell ref="BV12:CI12"/>
    <mergeCell ref="A13:H13"/>
    <mergeCell ref="J13:AV13"/>
    <mergeCell ref="AW13:BG13"/>
    <mergeCell ref="BH13:BU13"/>
    <mergeCell ref="BV13:CI13"/>
    <mergeCell ref="CJ13:DA13"/>
    <mergeCell ref="A14:H14"/>
    <mergeCell ref="J14:AV14"/>
    <mergeCell ref="AW14:BG14"/>
    <mergeCell ref="BH14:BU14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18:CI18"/>
    <mergeCell ref="CJ18:DA18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0:CI20"/>
    <mergeCell ref="CJ20:DA20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6:CI26"/>
    <mergeCell ref="CJ26:DA26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28:CI28"/>
    <mergeCell ref="CJ28:DA28"/>
    <mergeCell ref="A29:H29"/>
    <mergeCell ref="J29:AV29"/>
    <mergeCell ref="AW29:BG29"/>
    <mergeCell ref="BH29:BU29"/>
    <mergeCell ref="BV29:CI29"/>
    <mergeCell ref="CJ29:DA29"/>
    <mergeCell ref="A30:H30"/>
    <mergeCell ref="J30:AV30"/>
    <mergeCell ref="AW30:BG30"/>
    <mergeCell ref="BH30:BU30"/>
    <mergeCell ref="BV30:CI30"/>
    <mergeCell ref="CJ30:DA30"/>
    <mergeCell ref="A34:DA34"/>
    <mergeCell ref="A35:DA35"/>
    <mergeCell ref="A36:DA36"/>
    <mergeCell ref="A31:H31"/>
    <mergeCell ref="J31:AV31"/>
    <mergeCell ref="AW31:BG31"/>
    <mergeCell ref="BH31:BU31"/>
    <mergeCell ref="BV31:CI31"/>
    <mergeCell ref="CJ31:DA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kuchma</cp:lastModifiedBy>
  <cp:lastPrinted>2014-04-01T05:54:08Z</cp:lastPrinted>
  <dcterms:created xsi:type="dcterms:W3CDTF">2010-05-19T10:50:44Z</dcterms:created>
  <dcterms:modified xsi:type="dcterms:W3CDTF">2014-04-01T05:55:03Z</dcterms:modified>
  <cp:category/>
  <cp:version/>
  <cp:contentType/>
  <cp:contentStatus/>
</cp:coreProperties>
</file>